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rv-viacor01\CCO\CCO\Superintendência\CCO - Superintendência\DEMONSTRAÇÕES FINANCEIRAS\EXERCÍCIO DE 2026\2º Trimestre 2026\"/>
    </mc:Choice>
  </mc:AlternateContent>
  <xr:revisionPtr revIDLastSave="0" documentId="13_ncr:1_{48555E4F-6D92-44E0-A484-A83D16621B4F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BP" sheetId="1" r:id="rId1"/>
    <sheet name="DRE" sheetId="2" r:id="rId2"/>
    <sheet name="DRA" sheetId="3" r:id="rId3"/>
    <sheet name="DMPL" sheetId="5" r:id="rId4"/>
    <sheet name="DFC" sheetId="4" r:id="rId5"/>
  </sheets>
  <definedNames>
    <definedName name="_xlnm.Print_Area" localSheetId="0">BP!$B$1:$N$43</definedName>
    <definedName name="_xlnm.Print_Area" localSheetId="4">DFC!$A$1:$H$76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2" l="1"/>
  <c r="Q22" i="5"/>
  <c r="Q13" i="5"/>
  <c r="J14" i="3"/>
  <c r="J19" i="3" s="1"/>
  <c r="F14" i="3"/>
  <c r="F19" i="3" s="1"/>
  <c r="J37" i="2"/>
  <c r="J30" i="2"/>
  <c r="J17" i="2"/>
  <c r="J25" i="2" s="1"/>
  <c r="F37" i="2"/>
  <c r="F30" i="2"/>
  <c r="F25" i="2"/>
  <c r="F17" i="2"/>
  <c r="J32" i="2" l="1"/>
  <c r="J39" i="2" s="1"/>
  <c r="H12" i="4" s="1"/>
  <c r="H33" i="4" s="1"/>
  <c r="F32" i="2"/>
  <c r="F39" i="2" s="1"/>
  <c r="H73" i="4"/>
  <c r="H66" i="4"/>
  <c r="H57" i="4"/>
  <c r="H48" i="4"/>
  <c r="H50" i="4" l="1"/>
  <c r="H68" i="4" s="1"/>
  <c r="Q26" i="5"/>
  <c r="H14" i="3" l="1"/>
  <c r="H19" i="3" s="1"/>
  <c r="D14" i="3"/>
  <c r="D19" i="3" s="1"/>
  <c r="H37" i="2"/>
  <c r="H30" i="2"/>
  <c r="H17" i="2"/>
  <c r="H25" i="2" s="1"/>
  <c r="D37" i="2"/>
  <c r="D30" i="2"/>
  <c r="D17" i="2"/>
  <c r="D25" i="2" s="1"/>
  <c r="L43" i="1"/>
  <c r="L30" i="1"/>
  <c r="L21" i="1"/>
  <c r="E31" i="1"/>
  <c r="E37" i="1" s="1"/>
  <c r="E21" i="1"/>
  <c r="L32" i="1" l="1"/>
  <c r="H32" i="2"/>
  <c r="H39" i="2" s="1"/>
  <c r="F12" i="4" s="1"/>
  <c r="D32" i="2"/>
  <c r="D39" i="2" s="1"/>
  <c r="N30" i="1"/>
  <c r="L46" i="1" l="1"/>
  <c r="Q28" i="5"/>
  <c r="Q25" i="5"/>
  <c r="Q24" i="5"/>
  <c r="Q31" i="5" l="1"/>
  <c r="O31" i="5"/>
  <c r="M31" i="5"/>
  <c r="K31" i="5"/>
  <c r="I31" i="5"/>
  <c r="G31" i="5"/>
  <c r="E31" i="5"/>
  <c r="O20" i="5"/>
  <c r="N43" i="1"/>
  <c r="N21" i="1"/>
  <c r="G31" i="1"/>
  <c r="G37" i="1" s="1"/>
  <c r="G21" i="1"/>
  <c r="N32" i="1" l="1"/>
  <c r="F73" i="4"/>
  <c r="F66" i="4"/>
  <c r="F57" i="4"/>
  <c r="F48" i="4"/>
  <c r="M20" i="5"/>
  <c r="K20" i="5"/>
  <c r="I20" i="5"/>
  <c r="G20" i="5"/>
  <c r="E20" i="5"/>
  <c r="G46" i="1"/>
  <c r="N46" i="1" l="1"/>
  <c r="F33" i="4"/>
  <c r="F50" i="4" s="1"/>
  <c r="E46" i="1"/>
  <c r="Q20" i="5"/>
  <c r="F68" i="4" l="1"/>
</calcChain>
</file>

<file path=xl/sharedStrings.xml><?xml version="1.0" encoding="utf-8"?>
<sst xmlns="http://schemas.openxmlformats.org/spreadsheetml/2006/main" count="336" uniqueCount="139">
  <si>
    <t xml:space="preserve"> </t>
  </si>
  <si>
    <t>Nota</t>
  </si>
  <si>
    <t>Ativo</t>
  </si>
  <si>
    <t>Caixa e equivalentes de caixa</t>
  </si>
  <si>
    <t>Contas a receber de clientes</t>
  </si>
  <si>
    <t>Estoque</t>
  </si>
  <si>
    <t>Outras contas a receber</t>
  </si>
  <si>
    <t>Despesas antecipadas</t>
  </si>
  <si>
    <t>Total do ativo circulante</t>
  </si>
  <si>
    <t>Outros valores a receber</t>
  </si>
  <si>
    <t>Investimentos</t>
  </si>
  <si>
    <t>Intangível</t>
  </si>
  <si>
    <t>Imobilizado</t>
  </si>
  <si>
    <t>Total do ativo não circulante</t>
  </si>
  <si>
    <t>Total do ativo</t>
  </si>
  <si>
    <t>Passivo</t>
  </si>
  <si>
    <t>Fornecedores e outras contas a pagar</t>
  </si>
  <si>
    <t>Obrigações fiscais</t>
  </si>
  <si>
    <t>Empréstimos e financiamentos</t>
  </si>
  <si>
    <t>Benefícios a empregados</t>
  </si>
  <si>
    <t>Total do passivo circulante</t>
  </si>
  <si>
    <t>Provisões para riscos cíveis, fiscais e trabalhistas</t>
  </si>
  <si>
    <t>Total do passivo não circulante</t>
  </si>
  <si>
    <t>Total do passivo</t>
  </si>
  <si>
    <t>Adiantamento para futuro aumento de capital</t>
  </si>
  <si>
    <t>Ajuste de avaliação patrimonial</t>
  </si>
  <si>
    <t>Total do passivo e do patrimônio líquido</t>
  </si>
  <si>
    <t>Custo dos serviços prestados</t>
  </si>
  <si>
    <t>Lucro bruto</t>
  </si>
  <si>
    <t>Despesas comerciais e de vendas</t>
  </si>
  <si>
    <t>Despesas administrativas e gerais</t>
  </si>
  <si>
    <t>Despesa financeira</t>
  </si>
  <si>
    <t>Receita financeira</t>
  </si>
  <si>
    <t>Resultado líquido do exercício</t>
  </si>
  <si>
    <t>Perdas de créditos prescritos</t>
  </si>
  <si>
    <t>Resultado da equivalência patrimonial</t>
  </si>
  <si>
    <t>Imposto de renda e contribuição social diferido</t>
  </si>
  <si>
    <t>Depreciações e amortizações</t>
  </si>
  <si>
    <t>Resultado na baixa de ativos imobilizados e intangíveis</t>
  </si>
  <si>
    <t>Juros e variações monetárias sobre empreiteiros, fornecedores e outras contas a pagar</t>
  </si>
  <si>
    <t>Juros sobre obrigações fiscais</t>
  </si>
  <si>
    <t>Juros e variações monetárias sobre benefícios a empregados</t>
  </si>
  <si>
    <t>Provisão de Benefícios Previdenciários</t>
  </si>
  <si>
    <t>Juros e encargos sobre empréstimos e financiamentos</t>
  </si>
  <si>
    <t>Variações monetárias e cambiais sobre empréstimos e financiamentos</t>
  </si>
  <si>
    <t>Estoques</t>
  </si>
  <si>
    <t>Saldo inicial de caixa e equivalentes de caixa</t>
  </si>
  <si>
    <t>Saldo final de caixa e equivalentes de caixa</t>
  </si>
  <si>
    <t>Reserva estatutária</t>
  </si>
  <si>
    <t>Reserva legal</t>
  </si>
  <si>
    <t>Adiantamentos para futuro aumento de capital</t>
  </si>
  <si>
    <t>Fluxo de caixa das atividades operacionais</t>
  </si>
  <si>
    <t>Fluxo de caixa das atividades de investimentos</t>
  </si>
  <si>
    <t>Fluxo de caixa das atividades de financiamentos</t>
  </si>
  <si>
    <t>Companhia de Saneamento Ambiental do Distrito Federal - CAESB</t>
  </si>
  <si>
    <t>(Valores expressos em milhares de Reais)</t>
  </si>
  <si>
    <t xml:space="preserve"> Nota</t>
  </si>
  <si>
    <t>Companhia de Saneamento Ambiental do Distrito Federal - Caesb</t>
  </si>
  <si>
    <t>Capital social integralizado</t>
  </si>
  <si>
    <t>Provisão Concessão de Serviços</t>
  </si>
  <si>
    <t>Receitas operacional líquida</t>
  </si>
  <si>
    <t>Resultado financeiro</t>
  </si>
  <si>
    <t>Resultado operacional</t>
  </si>
  <si>
    <t>Participação no resultado de coligadas e controladas</t>
  </si>
  <si>
    <t>Reserva de lucros</t>
  </si>
  <si>
    <t>Lucros (prejuízos) acumulados</t>
  </si>
  <si>
    <t>Total do patrimônio líquido</t>
  </si>
  <si>
    <t xml:space="preserve">Outros resultados abrangentes            </t>
  </si>
  <si>
    <t xml:space="preserve">    Perdas em remensurações de investimentos</t>
  </si>
  <si>
    <t xml:space="preserve">    Ganhos (perdas) em remensurações de planos de benefícios definidos  </t>
  </si>
  <si>
    <t>Ajuste por:</t>
  </si>
  <si>
    <t>Resultado ajustado</t>
  </si>
  <si>
    <t>Variações em:</t>
  </si>
  <si>
    <t>Contribuição social - corrente</t>
  </si>
  <si>
    <t>Contribuição social - diferida</t>
  </si>
  <si>
    <t>Total das variações de ativos e passivos</t>
  </si>
  <si>
    <t>Caixa (utilizado nas) gerado pelas atividades operacionais</t>
  </si>
  <si>
    <t>Notas</t>
  </si>
  <si>
    <t>Provisão de atualização Programa de Desligamento Voluntário</t>
  </si>
  <si>
    <t>Resultado antes dos tributos sobre o lucro</t>
  </si>
  <si>
    <t>Demonstrações de resultados</t>
  </si>
  <si>
    <t>Demonstrações de resultados abrangentes</t>
  </si>
  <si>
    <t xml:space="preserve">Demonstrações dos fluxos de caixa </t>
  </si>
  <si>
    <t>Demonstrações das mutações do patrimônio líquido</t>
  </si>
  <si>
    <t xml:space="preserve">    Efeitos fiscais em planos de benefícios definidos</t>
  </si>
  <si>
    <t>Patrimônio líquido</t>
  </si>
  <si>
    <t xml:space="preserve">  Capital social</t>
  </si>
  <si>
    <t xml:space="preserve">  Adiantamento para futuro aumento de capital</t>
  </si>
  <si>
    <t xml:space="preserve">  Ajuste de avaliação patrimonial</t>
  </si>
  <si>
    <t>Aumento de caixa e equivalentes de caixa</t>
  </si>
  <si>
    <t>Caixa líquido gerado pelas atividades de financiamentos</t>
  </si>
  <si>
    <t>Fluxo de caixa utilizado nas atividades de investimento</t>
  </si>
  <si>
    <t>Resultado do período</t>
  </si>
  <si>
    <t>Tributos a recuperar</t>
  </si>
  <si>
    <t>Partes relacionadas</t>
  </si>
  <si>
    <t>Obrigações trabalhistas e previdenciárias</t>
  </si>
  <si>
    <t>Despesas tributárias</t>
  </si>
  <si>
    <t>Outras Receitas/Despesas operacionais</t>
  </si>
  <si>
    <t>Arrendamento Mercantil</t>
  </si>
  <si>
    <t xml:space="preserve">  Aquisições de intangíveis</t>
  </si>
  <si>
    <t xml:space="preserve">  Aquisições de imobilizado</t>
  </si>
  <si>
    <t xml:space="preserve">  Captações de empréstimos e financiamentos</t>
  </si>
  <si>
    <t xml:space="preserve">  Amortizações de empréstimos e financiamentos - principal</t>
  </si>
  <si>
    <t>Ativos de Contrato</t>
  </si>
  <si>
    <t>Ativos Financeiros - Concessões</t>
  </si>
  <si>
    <t>24.4</t>
  </si>
  <si>
    <t>Perdas estimadas em créditos de liquidação duvidosa - contas a receber</t>
  </si>
  <si>
    <t>Variações monetárias sobre contas a receber</t>
  </si>
  <si>
    <t xml:space="preserve">Provisão de demandas judiciais </t>
  </si>
  <si>
    <t>Ajuste a valor presente de Ativos Imobilizados e intangíveis</t>
  </si>
  <si>
    <t xml:space="preserve">  Ativos de contrato</t>
  </si>
  <si>
    <t xml:space="preserve">  Reserva de lucro</t>
  </si>
  <si>
    <t>Contribuição social diferida</t>
  </si>
  <si>
    <t xml:space="preserve">  Lucros/Prejuízo acumulado</t>
  </si>
  <si>
    <t>Imposto de renda e contribuição social</t>
  </si>
  <si>
    <t>Resultado abrangente do período</t>
  </si>
  <si>
    <t>Dividendos adicionais autorizado</t>
  </si>
  <si>
    <t>24.6</t>
  </si>
  <si>
    <t xml:space="preserve">  Dividendos adicionais</t>
  </si>
  <si>
    <t xml:space="preserve">     Total do realizável a longo prazo</t>
  </si>
  <si>
    <t>As notas explicativas da Administração são parte integrante das demonstrações financeiras intermediárias.</t>
  </si>
  <si>
    <t xml:space="preserve">  Pagamento de juros sobre empréstimos e financiamentos</t>
  </si>
  <si>
    <t>Ativo não circulante para alienação</t>
  </si>
  <si>
    <t>Instrumentos Financeiros Derivativos</t>
  </si>
  <si>
    <t>2º TRIM 2025</t>
  </si>
  <si>
    <t>1º SEM 2025</t>
  </si>
  <si>
    <t>Saldo em 1º de janeiro de 2025</t>
  </si>
  <si>
    <t>Saldo em 30 de junho de 2025</t>
  </si>
  <si>
    <t>25.4</t>
  </si>
  <si>
    <t>25.5</t>
  </si>
  <si>
    <t>25.6</t>
  </si>
  <si>
    <t>Instrumentos financeiros derivativos - Swap Cambial</t>
  </si>
  <si>
    <t>Balanços patrimoniais em 30 de junho de 2026 e 31 de dezembro de 2025</t>
  </si>
  <si>
    <t>Períodos findos em 30 de junho de 2026 e 2025</t>
  </si>
  <si>
    <t>2º TRIM 2026</t>
  </si>
  <si>
    <t>1º SEM 2026</t>
  </si>
  <si>
    <t>Saldo em 1º de janeiro de 2026</t>
  </si>
  <si>
    <t>Saldo em 30 de junho de 2026</t>
  </si>
  <si>
    <t>Ajustado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</si>
</sst>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 _(* #,##0_);_(* \(#,##0\);_(* &quot;-&quot;_);_(@_)"/>
    <numFmt numFmtId="165" formatCode="_-* #,##0_-;\-* #,##0_-;_-* &quot;-&quot;??_-;_-@_-"/>
    <numFmt numFmtId="166" formatCode="_(* #,##0_);_(* \(#,##0\);_(* &quot; - &quot;_);_(@_)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i/>
      <sz val="11"/>
      <name val="Times New Roman"/>
      <family val="1"/>
    </font>
    <font>
      <sz val="11"/>
      <name val="Calibri"/>
      <family val="2"/>
      <scheme val="minor"/>
    </font>
    <font>
      <sz val="11"/>
      <color theme="0"/>
      <name val="Times New Roman"/>
      <family val="1"/>
    </font>
    <font>
      <sz val="12"/>
      <color rgb="FF000000"/>
      <name val="Arial"/>
      <family val="2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19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/>
    <xf numFmtId="3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0" xfId="1" applyNumberFormat="1" applyFont="1" applyFill="1" applyAlignment="1">
      <alignment horizontal="right"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right" wrapText="1"/>
    </xf>
    <xf numFmtId="0" fontId="11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11" fillId="0" borderId="0" xfId="0" applyFont="1" applyAlignment="1">
      <alignment horizontal="right" vertical="center" wrapText="1"/>
    </xf>
    <xf numFmtId="14" fontId="5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4" fillId="0" borderId="0" xfId="0" applyFont="1" applyAlignment="1">
      <alignment vertical="center"/>
    </xf>
    <xf numFmtId="0" fontId="14" fillId="0" borderId="0" xfId="0" applyFont="1"/>
    <xf numFmtId="14" fontId="5" fillId="0" borderId="0" xfId="0" applyNumberFormat="1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166" fontId="2" fillId="0" borderId="0" xfId="0" applyNumberFormat="1" applyFont="1"/>
    <xf numFmtId="0" fontId="5" fillId="0" borderId="0" xfId="0" applyFont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wrapText="1"/>
    </xf>
    <xf numFmtId="165" fontId="2" fillId="0" borderId="0" xfId="1" applyNumberFormat="1" applyFont="1" applyFill="1"/>
    <xf numFmtId="165" fontId="3" fillId="0" borderId="0" xfId="1" applyNumberFormat="1" applyFont="1" applyFill="1" applyAlignment="1">
      <alignment horizontal="right" vertical="center" wrapText="1"/>
    </xf>
    <xf numFmtId="165" fontId="11" fillId="0" borderId="0" xfId="1" applyNumberFormat="1" applyFont="1" applyFill="1" applyAlignment="1">
      <alignment horizontal="right" vertical="center" wrapText="1"/>
    </xf>
    <xf numFmtId="3" fontId="2" fillId="0" borderId="0" xfId="0" applyNumberFormat="1" applyFont="1"/>
    <xf numFmtId="2" fontId="2" fillId="0" borderId="0" xfId="0" applyNumberFormat="1" applyFont="1"/>
    <xf numFmtId="165" fontId="10" fillId="0" borderId="0" xfId="1" applyNumberFormat="1" applyFont="1" applyFill="1" applyAlignment="1">
      <alignment horizontal="right" vertical="center" wrapText="1"/>
    </xf>
    <xf numFmtId="164" fontId="10" fillId="0" borderId="0" xfId="1" applyNumberFormat="1" applyFont="1" applyFill="1" applyAlignment="1">
      <alignment horizontal="right" vertical="center" wrapText="1"/>
    </xf>
    <xf numFmtId="164" fontId="10" fillId="0" borderId="2" xfId="1" applyNumberFormat="1" applyFont="1" applyFill="1" applyBorder="1" applyAlignment="1">
      <alignment horizontal="right" vertical="center" wrapText="1"/>
    </xf>
    <xf numFmtId="164" fontId="10" fillId="0" borderId="0" xfId="1" applyNumberFormat="1" applyFont="1" applyFill="1" applyBorder="1" applyAlignment="1">
      <alignment vertical="center" wrapText="1"/>
    </xf>
    <xf numFmtId="164" fontId="11" fillId="0" borderId="0" xfId="1" applyNumberFormat="1" applyFont="1" applyFill="1" applyAlignment="1">
      <alignment horizontal="right" vertical="center" wrapText="1"/>
    </xf>
    <xf numFmtId="164" fontId="11" fillId="0" borderId="1" xfId="1" applyNumberFormat="1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164" fontId="3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11" fillId="0" borderId="2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43" fontId="2" fillId="0" borderId="0" xfId="1" applyFont="1" applyFill="1"/>
    <xf numFmtId="164" fontId="2" fillId="2" borderId="0" xfId="0" applyNumberFormat="1" applyFont="1" applyFill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 wrapText="1"/>
    </xf>
    <xf numFmtId="164" fontId="4" fillId="2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3" fontId="11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65" fontId="11" fillId="0" borderId="0" xfId="1" applyNumberFormat="1" applyFont="1" applyFill="1" applyBorder="1" applyAlignment="1">
      <alignment horizontal="right" vertical="center" wrapText="1"/>
    </xf>
    <xf numFmtId="165" fontId="3" fillId="0" borderId="0" xfId="1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164" fontId="10" fillId="0" borderId="0" xfId="1" applyNumberFormat="1" applyFont="1" applyFill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18" fillId="0" borderId="0" xfId="0" applyFont="1"/>
    <xf numFmtId="164" fontId="3" fillId="2" borderId="1" xfId="0" applyNumberFormat="1" applyFont="1" applyFill="1" applyBorder="1"/>
    <xf numFmtId="165" fontId="10" fillId="0" borderId="2" xfId="1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6" fillId="0" borderId="0" xfId="0" applyFont="1"/>
    <xf numFmtId="0" fontId="9" fillId="0" borderId="0" xfId="0" applyFont="1"/>
    <xf numFmtId="0" fontId="4" fillId="0" borderId="0" xfId="0" applyFont="1" applyAlignment="1">
      <alignment vertical="center" wrapText="1"/>
    </xf>
    <xf numFmtId="3" fontId="19" fillId="2" borderId="0" xfId="0" applyNumberFormat="1" applyFont="1" applyFill="1"/>
    <xf numFmtId="0" fontId="12" fillId="0" borderId="0" xfId="0" applyFont="1"/>
    <xf numFmtId="0" fontId="13" fillId="0" borderId="0" xfId="0" applyFont="1" applyAlignment="1">
      <alignment vertical="center"/>
    </xf>
    <xf numFmtId="0" fontId="13" fillId="0" borderId="0" xfId="0" applyFont="1"/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justify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indent="1"/>
    </xf>
    <xf numFmtId="0" fontId="13" fillId="0" borderId="0" xfId="0" applyFont="1" applyAlignment="1">
      <alignment horizontal="right" vertical="center" wrapText="1"/>
    </xf>
    <xf numFmtId="164" fontId="2" fillId="2" borderId="0" xfId="1" applyNumberFormat="1" applyFont="1" applyFill="1" applyAlignment="1">
      <alignment horizontal="right" vertical="center"/>
    </xf>
    <xf numFmtId="14" fontId="5" fillId="0" borderId="0" xfId="0" applyNumberFormat="1" applyFont="1"/>
    <xf numFmtId="165" fontId="10" fillId="2" borderId="2" xfId="1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165" fontId="10" fillId="2" borderId="0" xfId="1" applyNumberFormat="1" applyFont="1" applyFill="1" applyAlignment="1">
      <alignment horizontal="right" vertical="center" wrapText="1"/>
    </xf>
    <xf numFmtId="165" fontId="10" fillId="0" borderId="0" xfId="1" applyNumberFormat="1" applyFont="1" applyFill="1" applyBorder="1" applyAlignment="1">
      <alignment horizontal="right" vertical="center" wrapText="1"/>
    </xf>
    <xf numFmtId="165" fontId="11" fillId="0" borderId="1" xfId="1" applyNumberFormat="1" applyFont="1" applyFill="1" applyBorder="1" applyAlignment="1">
      <alignment horizontal="right" vertical="center" wrapText="1"/>
    </xf>
    <xf numFmtId="165" fontId="2" fillId="0" borderId="0" xfId="1" applyNumberFormat="1" applyFont="1" applyFill="1" applyAlignment="1">
      <alignment horizontal="right"/>
    </xf>
    <xf numFmtId="164" fontId="10" fillId="0" borderId="0" xfId="0" applyNumberFormat="1" applyFont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164" fontId="8" fillId="2" borderId="0" xfId="0" applyNumberFormat="1" applyFont="1" applyFill="1"/>
    <xf numFmtId="164" fontId="8" fillId="0" borderId="0" xfId="0" applyNumberFormat="1" applyFont="1"/>
    <xf numFmtId="164" fontId="8" fillId="0" borderId="2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3" fontId="4" fillId="0" borderId="0" xfId="0" applyNumberFormat="1" applyFont="1"/>
    <xf numFmtId="3" fontId="3" fillId="0" borderId="0" xfId="0" applyNumberFormat="1" applyFont="1"/>
    <xf numFmtId="3" fontId="8" fillId="0" borderId="0" xfId="0" applyNumberFormat="1" applyFont="1"/>
    <xf numFmtId="14" fontId="5" fillId="0" borderId="0" xfId="0" applyNumberFormat="1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0" fontId="16" fillId="0" borderId="0" xfId="0" applyFont="1" applyAlignment="1">
      <alignment horizontal="right" vertical="center"/>
    </xf>
    <xf numFmtId="14" fontId="14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164" fontId="3" fillId="0" borderId="0" xfId="1" applyNumberFormat="1" applyFont="1" applyAlignment="1">
      <alignment horizontal="right" vertical="center"/>
    </xf>
    <xf numFmtId="165" fontId="3" fillId="0" borderId="0" xfId="1" applyNumberFormat="1" applyFont="1" applyAlignment="1">
      <alignment horizontal="right" vertical="center" wrapText="1"/>
    </xf>
    <xf numFmtId="165" fontId="2" fillId="0" borderId="0" xfId="1" applyNumberFormat="1" applyFont="1"/>
    <xf numFmtId="165" fontId="11" fillId="0" borderId="0" xfId="1" applyNumberFormat="1" applyFont="1" applyAlignment="1">
      <alignment horizontal="right" vertical="center" wrapText="1"/>
    </xf>
    <xf numFmtId="164" fontId="2" fillId="0" borderId="0" xfId="1" applyNumberFormat="1" applyFont="1" applyAlignment="1">
      <alignment horizontal="right" vertical="center"/>
    </xf>
    <xf numFmtId="0" fontId="2" fillId="2" borderId="0" xfId="0" applyFont="1" applyFill="1"/>
    <xf numFmtId="164" fontId="2" fillId="0" borderId="0" xfId="1" applyNumberFormat="1" applyFont="1" applyAlignment="1">
      <alignment horizontal="right" wrapText="1"/>
    </xf>
    <xf numFmtId="164" fontId="2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 vertical="center" wrapText="1"/>
    </xf>
    <xf numFmtId="164" fontId="2" fillId="0" borderId="2" xfId="1" applyNumberFormat="1" applyFont="1" applyBorder="1" applyAlignment="1">
      <alignment horizontal="right" vertical="center"/>
    </xf>
    <xf numFmtId="165" fontId="2" fillId="0" borderId="0" xfId="1" applyNumberFormat="1" applyFont="1" applyAlignment="1">
      <alignment horizontal="right" vertical="center"/>
    </xf>
    <xf numFmtId="165" fontId="2" fillId="0" borderId="0" xfId="1" applyNumberFormat="1" applyFont="1" applyAlignment="1">
      <alignment horizontal="right" vertical="center" wrapText="1"/>
    </xf>
    <xf numFmtId="164" fontId="11" fillId="0" borderId="1" xfId="1" applyNumberFormat="1" applyFont="1" applyBorder="1" applyAlignment="1">
      <alignment horizontal="right" vertical="center" wrapText="1"/>
    </xf>
    <xf numFmtId="164" fontId="3" fillId="0" borderId="1" xfId="1" applyNumberFormat="1" applyFont="1" applyBorder="1" applyAlignment="1">
      <alignment horizontal="right" wrapText="1"/>
    </xf>
    <xf numFmtId="10" fontId="8" fillId="0" borderId="0" xfId="0" applyNumberFormat="1" applyFont="1" applyAlignment="1">
      <alignment horizontal="right"/>
    </xf>
    <xf numFmtId="43" fontId="6" fillId="0" borderId="0" xfId="1" applyFont="1" applyFill="1"/>
    <xf numFmtId="43" fontId="4" fillId="0" borderId="0" xfId="1" applyFont="1" applyFill="1"/>
    <xf numFmtId="43" fontId="7" fillId="0" borderId="0" xfId="1" applyFont="1" applyFill="1"/>
    <xf numFmtId="43" fontId="5" fillId="0" borderId="0" xfId="1" applyFont="1" applyFill="1"/>
    <xf numFmtId="43" fontId="12" fillId="0" borderId="0" xfId="1" applyFont="1" applyFill="1"/>
    <xf numFmtId="43" fontId="13" fillId="0" borderId="0" xfId="1" applyFont="1" applyFill="1"/>
    <xf numFmtId="43" fontId="3" fillId="0" borderId="0" xfId="1" applyFont="1" applyFill="1"/>
    <xf numFmtId="43" fontId="1" fillId="0" borderId="0" xfId="1" applyFont="1"/>
    <xf numFmtId="43" fontId="8" fillId="0" borderId="0" xfId="1" applyFont="1" applyAlignment="1">
      <alignment horizontal="right"/>
    </xf>
    <xf numFmtId="43" fontId="2" fillId="0" borderId="0" xfId="1" applyFont="1"/>
    <xf numFmtId="43" fontId="8" fillId="0" borderId="0" xfId="0" applyNumberFormat="1" applyFont="1" applyAlignment="1">
      <alignment horizontal="right"/>
    </xf>
    <xf numFmtId="3" fontId="14" fillId="0" borderId="0" xfId="0" applyNumberFormat="1" applyFont="1"/>
    <xf numFmtId="3" fontId="18" fillId="0" borderId="0" xfId="0" applyNumberFormat="1" applyFont="1"/>
    <xf numFmtId="3" fontId="0" fillId="0" borderId="0" xfId="0" applyNumberFormat="1"/>
    <xf numFmtId="3" fontId="1" fillId="0" borderId="0" xfId="0" applyNumberFormat="1" applyFont="1"/>
    <xf numFmtId="3" fontId="8" fillId="0" borderId="0" xfId="0" applyNumberFormat="1" applyFont="1" applyAlignment="1">
      <alignment horizontal="right"/>
    </xf>
    <xf numFmtId="3" fontId="20" fillId="0" borderId="0" xfId="0" applyNumberFormat="1" applyFont="1" applyAlignment="1">
      <alignment horizontal="right" wrapText="1" readingOrder="1"/>
    </xf>
    <xf numFmtId="3" fontId="21" fillId="0" borderId="0" xfId="0" applyNumberFormat="1" applyFont="1"/>
    <xf numFmtId="165" fontId="8" fillId="0" borderId="0" xfId="1" applyNumberFormat="1" applyFont="1" applyAlignment="1">
      <alignment horizontal="right"/>
    </xf>
    <xf numFmtId="165" fontId="10" fillId="2" borderId="0" xfId="1" applyNumberFormat="1" applyFont="1" applyFill="1" applyBorder="1" applyAlignment="1">
      <alignment horizontal="right" vertical="center" wrapText="1"/>
    </xf>
    <xf numFmtId="164" fontId="10" fillId="2" borderId="0" xfId="0" applyNumberFormat="1" applyFont="1" applyFill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4" fontId="2" fillId="0" borderId="0" xfId="0" applyNumberFormat="1" applyFont="1"/>
    <xf numFmtId="165" fontId="2" fillId="0" borderId="0" xfId="0" applyNumberFormat="1" applyFont="1"/>
    <xf numFmtId="165" fontId="11" fillId="2" borderId="0" xfId="1" applyNumberFormat="1" applyFont="1" applyFill="1" applyAlignment="1">
      <alignment horizontal="right" vertical="center" wrapText="1"/>
    </xf>
    <xf numFmtId="2" fontId="2" fillId="2" borderId="0" xfId="0" applyNumberFormat="1" applyFont="1" applyFill="1"/>
    <xf numFmtId="164" fontId="10" fillId="2" borderId="2" xfId="1" applyNumberFormat="1" applyFont="1" applyFill="1" applyBorder="1" applyAlignment="1">
      <alignment horizontal="right" vertical="center" wrapText="1"/>
    </xf>
    <xf numFmtId="164" fontId="10" fillId="2" borderId="0" xfId="1" applyNumberFormat="1" applyFont="1" applyFill="1" applyAlignment="1">
      <alignment horizontal="right" vertical="center" wrapText="1"/>
    </xf>
    <xf numFmtId="164" fontId="11" fillId="2" borderId="2" xfId="1" applyNumberFormat="1" applyFont="1" applyFill="1" applyBorder="1" applyAlignment="1">
      <alignment horizontal="right" vertical="center" wrapText="1"/>
    </xf>
    <xf numFmtId="164" fontId="11" fillId="2" borderId="0" xfId="1" applyNumberFormat="1" applyFont="1" applyFill="1" applyAlignment="1">
      <alignment horizontal="right" vertical="center" wrapText="1"/>
    </xf>
    <xf numFmtId="164" fontId="10" fillId="2" borderId="0" xfId="1" applyNumberFormat="1" applyFont="1" applyFill="1" applyBorder="1" applyAlignment="1">
      <alignment horizontal="right" vertical="center" wrapText="1"/>
    </xf>
    <xf numFmtId="43" fontId="20" fillId="0" borderId="0" xfId="1" applyFont="1" applyAlignment="1">
      <alignment horizontal="right" wrapText="1" readingOrder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right" vertical="center" indent="1"/>
    </xf>
    <xf numFmtId="164" fontId="2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164" fontId="3" fillId="3" borderId="2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Alignment="1">
      <alignment horizontal="right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9"/>
  <sheetViews>
    <sheetView showGridLines="0" topLeftCell="A6" zoomScale="85" zoomScaleNormal="85" zoomScaleSheetLayoutView="93" workbookViewId="0">
      <selection activeCell="T30" sqref="T30"/>
    </sheetView>
  </sheetViews>
  <sheetFormatPr defaultRowHeight="15" x14ac:dyDescent="0.25"/>
  <cols>
    <col min="1" max="1" width="1.42578125" style="1" customWidth="1"/>
    <col min="2" max="2" width="49.140625" style="1" customWidth="1"/>
    <col min="3" max="3" width="7.28515625" style="1" customWidth="1"/>
    <col min="4" max="4" width="2.7109375" style="1" customWidth="1"/>
    <col min="5" max="5" width="13.7109375" style="1" customWidth="1"/>
    <col min="6" max="6" width="2.7109375" style="1" customWidth="1"/>
    <col min="7" max="7" width="15.5703125" style="1" customWidth="1"/>
    <col min="8" max="8" width="5.42578125" style="1" customWidth="1"/>
    <col min="9" max="9" width="46.140625" style="1" customWidth="1"/>
    <col min="10" max="10" width="7.28515625" style="1" customWidth="1"/>
    <col min="11" max="11" width="2.7109375" style="1" customWidth="1"/>
    <col min="12" max="12" width="13.7109375" style="1" customWidth="1"/>
    <col min="13" max="13" width="2.7109375" style="1" customWidth="1"/>
    <col min="14" max="14" width="14.85546875" style="1" customWidth="1"/>
    <col min="15" max="16" width="9.140625" style="1"/>
    <col min="17" max="17" width="10.28515625" style="1" bestFit="1" customWidth="1"/>
    <col min="18" max="20" width="9.140625" style="1"/>
    <col min="21" max="21" width="12.7109375" style="1" customWidth="1"/>
    <col min="22" max="22" width="9.85546875" style="1" bestFit="1" customWidth="1"/>
    <col min="23" max="16384" width="9.140625" style="1"/>
  </cols>
  <sheetData>
    <row r="1" spans="1:34" ht="20.25" x14ac:dyDescent="0.3">
      <c r="A1" s="6"/>
      <c r="B1" s="5" t="s">
        <v>54</v>
      </c>
    </row>
    <row r="2" spans="1:34" s="3" customFormat="1" ht="6" customHeight="1" x14ac:dyDescent="0.25"/>
    <row r="3" spans="1:34" ht="18.75" x14ac:dyDescent="0.3">
      <c r="A3" s="7"/>
      <c r="B3" s="17" t="s">
        <v>132</v>
      </c>
    </row>
    <row r="4" spans="1:34" s="3" customFormat="1" x14ac:dyDescent="0.25"/>
    <row r="5" spans="1:34" ht="15.75" x14ac:dyDescent="0.25">
      <c r="A5" s="12"/>
      <c r="B5" s="18" t="s">
        <v>55</v>
      </c>
    </row>
    <row r="6" spans="1:34" x14ac:dyDescent="0.25">
      <c r="A6" s="23"/>
      <c r="B6" s="64"/>
    </row>
    <row r="7" spans="1:34" s="80" customFormat="1" ht="15.75" x14ac:dyDescent="0.25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</row>
    <row r="8" spans="1:34" s="3" customFormat="1" x14ac:dyDescent="0.25">
      <c r="B8" s="81" t="s">
        <v>0</v>
      </c>
      <c r="C8" s="36" t="s">
        <v>1</v>
      </c>
      <c r="D8" s="36"/>
      <c r="E8" s="108">
        <v>46203</v>
      </c>
      <c r="F8" s="26"/>
      <c r="G8" s="108">
        <v>46022</v>
      </c>
      <c r="H8" s="24"/>
      <c r="I8" s="24"/>
      <c r="J8" s="36" t="s">
        <v>1</v>
      </c>
      <c r="K8" s="36"/>
      <c r="L8" s="108">
        <v>46203</v>
      </c>
      <c r="M8" s="26"/>
      <c r="N8" s="108">
        <v>46022</v>
      </c>
      <c r="O8" s="24"/>
      <c r="S8" s="123"/>
      <c r="U8" s="123"/>
    </row>
    <row r="9" spans="1:34" s="3" customFormat="1" ht="12.75" customHeight="1" x14ac:dyDescent="0.25">
      <c r="B9" s="81"/>
      <c r="C9" s="36"/>
      <c r="D9" s="36"/>
      <c r="E9" s="65"/>
      <c r="F9" s="36"/>
      <c r="G9" s="110"/>
      <c r="H9" s="24"/>
      <c r="I9" s="24"/>
      <c r="J9" s="24"/>
      <c r="K9" s="36"/>
      <c r="L9" s="24"/>
      <c r="M9" s="24"/>
      <c r="N9" s="110"/>
      <c r="O9" s="24"/>
      <c r="R9" s="123"/>
      <c r="AB9" s="123"/>
    </row>
    <row r="10" spans="1:34" s="3" customFormat="1" x14ac:dyDescent="0.25">
      <c r="B10" s="81"/>
      <c r="C10" s="36"/>
      <c r="D10" s="36"/>
      <c r="E10" s="65"/>
      <c r="F10" s="36"/>
      <c r="G10" s="36"/>
      <c r="H10" s="24"/>
      <c r="I10" s="24"/>
      <c r="J10" s="24"/>
      <c r="K10" s="36"/>
      <c r="L10" s="24"/>
      <c r="M10" s="24"/>
      <c r="N10" s="24"/>
      <c r="O10" s="24"/>
      <c r="Q10" s="123"/>
      <c r="R10" s="123"/>
      <c r="S10" s="123"/>
      <c r="T10" s="123"/>
      <c r="U10" s="123"/>
      <c r="V10" s="123"/>
      <c r="AB10" s="123"/>
    </row>
    <row r="11" spans="1:34" x14ac:dyDescent="0.25">
      <c r="B11" s="27" t="s">
        <v>2</v>
      </c>
      <c r="C11" s="27" t="s">
        <v>0</v>
      </c>
      <c r="D11" s="27"/>
      <c r="E11" s="25" t="s">
        <v>0</v>
      </c>
      <c r="F11" s="25"/>
      <c r="G11" s="25" t="s">
        <v>0</v>
      </c>
      <c r="H11" s="23"/>
      <c r="I11" s="27" t="s">
        <v>15</v>
      </c>
      <c r="J11" s="78" t="s">
        <v>0</v>
      </c>
      <c r="K11" s="27"/>
      <c r="L11" s="11" t="s">
        <v>0</v>
      </c>
      <c r="M11" s="11"/>
      <c r="N11" s="11" t="s">
        <v>0</v>
      </c>
      <c r="Q11" s="41"/>
      <c r="R11" s="41"/>
      <c r="S11" s="41"/>
      <c r="T11" s="41"/>
      <c r="U11" s="41"/>
      <c r="V11" s="41"/>
      <c r="W11" s="41"/>
      <c r="X11" s="41"/>
      <c r="Y11" s="41"/>
      <c r="AA11" s="41"/>
      <c r="AB11" s="41"/>
    </row>
    <row r="12" spans="1:34" x14ac:dyDescent="0.25">
      <c r="B12" s="28" t="s">
        <v>3</v>
      </c>
      <c r="C12" s="78">
        <v>5</v>
      </c>
      <c r="D12" s="78"/>
      <c r="E12" s="111">
        <v>402515</v>
      </c>
      <c r="F12" s="43"/>
      <c r="G12" s="111">
        <v>388522</v>
      </c>
      <c r="I12" s="28" t="s">
        <v>16</v>
      </c>
      <c r="J12" s="78">
        <v>18</v>
      </c>
      <c r="K12" s="78"/>
      <c r="L12" s="111">
        <v>178772</v>
      </c>
      <c r="M12" s="43"/>
      <c r="N12" s="111">
        <v>292918</v>
      </c>
      <c r="P12" s="172"/>
      <c r="Q12" s="172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</row>
    <row r="13" spans="1:34" x14ac:dyDescent="0.25">
      <c r="B13" s="28" t="s">
        <v>4</v>
      </c>
      <c r="C13" s="78">
        <v>6</v>
      </c>
      <c r="D13" s="78"/>
      <c r="E13" s="111">
        <v>464155</v>
      </c>
      <c r="F13" s="43"/>
      <c r="G13" s="111">
        <v>473239</v>
      </c>
      <c r="H13" s="41"/>
      <c r="I13" s="28" t="s">
        <v>17</v>
      </c>
      <c r="J13" s="78">
        <v>21</v>
      </c>
      <c r="K13" s="78"/>
      <c r="L13" s="111">
        <v>47468</v>
      </c>
      <c r="M13" s="43"/>
      <c r="N13" s="111">
        <v>51003</v>
      </c>
      <c r="P13" s="172"/>
      <c r="Q13" s="172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</row>
    <row r="14" spans="1:34" x14ac:dyDescent="0.25">
      <c r="B14" s="28" t="s">
        <v>5</v>
      </c>
      <c r="C14" s="78">
        <v>7</v>
      </c>
      <c r="D14" s="78"/>
      <c r="E14" s="111">
        <v>61722</v>
      </c>
      <c r="F14" s="43"/>
      <c r="G14" s="111">
        <v>62768</v>
      </c>
      <c r="I14" s="28" t="s">
        <v>95</v>
      </c>
      <c r="J14" s="78">
        <v>22</v>
      </c>
      <c r="K14" s="78"/>
      <c r="L14" s="111">
        <v>151886</v>
      </c>
      <c r="M14" s="43"/>
      <c r="N14" s="111">
        <v>97367</v>
      </c>
      <c r="P14" s="172"/>
      <c r="Q14" s="172"/>
      <c r="R14" s="41"/>
      <c r="S14" s="41"/>
      <c r="T14" s="41"/>
      <c r="U14" s="41"/>
      <c r="V14" s="41"/>
      <c r="W14" s="41"/>
      <c r="X14" s="41"/>
      <c r="Y14" s="41"/>
      <c r="Z14" s="41"/>
      <c r="AB14" s="41"/>
    </row>
    <row r="15" spans="1:34" x14ac:dyDescent="0.25">
      <c r="B15" s="28" t="s">
        <v>93</v>
      </c>
      <c r="C15" s="78">
        <v>8</v>
      </c>
      <c r="D15" s="78"/>
      <c r="E15" s="111">
        <v>1039</v>
      </c>
      <c r="F15" s="43"/>
      <c r="G15" s="111">
        <v>1067</v>
      </c>
      <c r="I15" s="28" t="s">
        <v>18</v>
      </c>
      <c r="J15" s="78">
        <v>19</v>
      </c>
      <c r="K15" s="78"/>
      <c r="L15" s="111">
        <v>56340</v>
      </c>
      <c r="M15" s="43"/>
      <c r="N15" s="111">
        <v>59348</v>
      </c>
      <c r="P15" s="172"/>
      <c r="Q15" s="172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D15" s="41"/>
      <c r="AF15" s="41"/>
      <c r="AH15" s="41"/>
    </row>
    <row r="16" spans="1:34" x14ac:dyDescent="0.25">
      <c r="B16" s="28" t="s">
        <v>7</v>
      </c>
      <c r="C16" s="78" t="s">
        <v>0</v>
      </c>
      <c r="D16" s="78"/>
      <c r="E16" s="112">
        <v>1693</v>
      </c>
      <c r="F16" s="43"/>
      <c r="G16" s="165">
        <v>1925</v>
      </c>
      <c r="I16" s="28" t="s">
        <v>98</v>
      </c>
      <c r="J16" s="78">
        <v>20</v>
      </c>
      <c r="K16" s="78"/>
      <c r="L16" s="111">
        <v>26423</v>
      </c>
      <c r="M16" s="43"/>
      <c r="N16" s="111">
        <v>18174</v>
      </c>
      <c r="P16" s="172"/>
      <c r="Q16" s="172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D16" s="41"/>
      <c r="AF16" s="41"/>
      <c r="AH16" s="41"/>
    </row>
    <row r="17" spans="2:35" x14ac:dyDescent="0.25">
      <c r="B17" s="28" t="s">
        <v>94</v>
      </c>
      <c r="C17" s="78">
        <v>32</v>
      </c>
      <c r="D17" s="78"/>
      <c r="E17" s="165">
        <v>0</v>
      </c>
      <c r="F17" s="111"/>
      <c r="G17" s="165">
        <v>117564</v>
      </c>
      <c r="I17" s="28" t="s">
        <v>123</v>
      </c>
      <c r="J17" s="78"/>
      <c r="K17" s="78"/>
      <c r="L17" s="111">
        <v>75647</v>
      </c>
      <c r="M17" s="43"/>
      <c r="N17" s="111">
        <v>40358</v>
      </c>
      <c r="P17" s="172"/>
      <c r="Q17" s="172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F17" s="41"/>
      <c r="AH17" s="41"/>
    </row>
    <row r="18" spans="2:35" x14ac:dyDescent="0.25">
      <c r="B18" s="28" t="s">
        <v>122</v>
      </c>
      <c r="C18" s="78">
        <v>9</v>
      </c>
      <c r="D18" s="78"/>
      <c r="E18" s="112">
        <v>0</v>
      </c>
      <c r="F18" s="43"/>
      <c r="G18" s="165">
        <v>0</v>
      </c>
      <c r="I18" s="28" t="s">
        <v>94</v>
      </c>
      <c r="J18" s="78">
        <v>33</v>
      </c>
      <c r="K18" s="78"/>
      <c r="L18" s="111">
        <v>17344</v>
      </c>
      <c r="M18" s="43"/>
      <c r="N18" s="111">
        <v>30273</v>
      </c>
      <c r="P18" s="172"/>
      <c r="Q18" s="172"/>
      <c r="R18" s="41"/>
      <c r="S18" s="41"/>
      <c r="T18" s="41"/>
      <c r="U18" s="41"/>
      <c r="V18" s="41"/>
      <c r="W18" s="163"/>
      <c r="X18" s="41"/>
      <c r="Y18" s="41"/>
      <c r="Z18" s="41"/>
      <c r="AA18" s="41"/>
      <c r="AB18" s="41"/>
      <c r="AD18" s="41"/>
      <c r="AF18" s="41"/>
      <c r="AH18" s="41"/>
    </row>
    <row r="19" spans="2:35" x14ac:dyDescent="0.25">
      <c r="B19" s="28" t="s">
        <v>6</v>
      </c>
      <c r="C19" s="78">
        <v>10</v>
      </c>
      <c r="D19" s="78"/>
      <c r="E19" s="109">
        <v>49879</v>
      </c>
      <c r="F19" s="43"/>
      <c r="G19" s="109">
        <v>26518</v>
      </c>
      <c r="I19" s="28" t="s">
        <v>19</v>
      </c>
      <c r="J19" s="78">
        <v>23</v>
      </c>
      <c r="K19" s="78"/>
      <c r="L19" s="109">
        <v>106352</v>
      </c>
      <c r="M19" s="43"/>
      <c r="N19" s="109">
        <v>199414</v>
      </c>
      <c r="P19" s="172"/>
      <c r="Q19" s="172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</row>
    <row r="20" spans="2:35" x14ac:dyDescent="0.25">
      <c r="B20" s="78"/>
      <c r="C20" s="78" t="s">
        <v>0</v>
      </c>
      <c r="D20" s="78"/>
      <c r="E20" s="114"/>
      <c r="F20" s="114"/>
      <c r="G20" s="114"/>
      <c r="I20" s="78"/>
      <c r="J20" s="78" t="s">
        <v>0</v>
      </c>
      <c r="K20" s="78"/>
      <c r="L20" s="114"/>
      <c r="M20" s="114"/>
      <c r="N20" s="114"/>
      <c r="P20" s="172"/>
      <c r="Q20" s="172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D20" s="41"/>
      <c r="AF20" s="41"/>
      <c r="AH20" s="41"/>
    </row>
    <row r="21" spans="2:35" x14ac:dyDescent="0.25">
      <c r="B21" s="27" t="s">
        <v>8</v>
      </c>
      <c r="C21" s="78"/>
      <c r="D21" s="78"/>
      <c r="E21" s="77">
        <f>SUM(E12:E20)</f>
        <v>981003</v>
      </c>
      <c r="F21" s="43"/>
      <c r="G21" s="77">
        <f>SUM(G12:G20)</f>
        <v>1071603</v>
      </c>
      <c r="H21" s="82"/>
      <c r="I21" s="27" t="s">
        <v>20</v>
      </c>
      <c r="J21" s="78"/>
      <c r="K21" s="78"/>
      <c r="L21" s="77">
        <f>SUM(L12:L20)</f>
        <v>660232</v>
      </c>
      <c r="M21" s="43"/>
      <c r="N21" s="77">
        <f>SUM(N12:N20)</f>
        <v>788855</v>
      </c>
      <c r="P21" s="172"/>
      <c r="Q21" s="172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</row>
    <row r="22" spans="2:35" x14ac:dyDescent="0.25">
      <c r="B22" s="78" t="s">
        <v>0</v>
      </c>
      <c r="C22" s="78" t="s">
        <v>0</v>
      </c>
      <c r="D22" s="78"/>
      <c r="E22" s="43"/>
      <c r="F22" s="43"/>
      <c r="G22" s="43" t="s">
        <v>0</v>
      </c>
      <c r="I22" s="78" t="s">
        <v>0</v>
      </c>
      <c r="J22" s="78" t="s">
        <v>0</v>
      </c>
      <c r="K22" s="78"/>
      <c r="L22" s="43"/>
      <c r="M22" s="43"/>
      <c r="N22" s="43" t="s">
        <v>0</v>
      </c>
      <c r="P22" s="172"/>
      <c r="Q22" s="172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D22" s="41"/>
      <c r="AF22" s="41"/>
      <c r="AH22" s="41"/>
      <c r="AI22" s="41"/>
    </row>
    <row r="23" spans="2:35" x14ac:dyDescent="0.25">
      <c r="B23" s="28" t="s">
        <v>4</v>
      </c>
      <c r="C23" s="78">
        <v>6</v>
      </c>
      <c r="D23" s="78"/>
      <c r="E23" s="111">
        <v>71583</v>
      </c>
      <c r="F23" s="43"/>
      <c r="G23" s="111">
        <v>77735</v>
      </c>
      <c r="I23" s="28" t="s">
        <v>16</v>
      </c>
      <c r="J23" s="78">
        <v>18</v>
      </c>
      <c r="K23" s="78"/>
      <c r="L23" s="111">
        <v>369472</v>
      </c>
      <c r="M23" s="43"/>
      <c r="N23" s="111">
        <v>353232</v>
      </c>
      <c r="P23" s="172"/>
      <c r="Q23" s="172"/>
      <c r="R23" s="41"/>
      <c r="S23" s="41"/>
      <c r="T23" s="41"/>
      <c r="U23" s="41"/>
      <c r="W23" s="41"/>
      <c r="X23" s="41"/>
      <c r="Z23" s="41"/>
    </row>
    <row r="24" spans="2:35" x14ac:dyDescent="0.25">
      <c r="B24" s="28" t="s">
        <v>112</v>
      </c>
      <c r="C24" s="78">
        <v>12</v>
      </c>
      <c r="D24" s="78"/>
      <c r="E24" s="43">
        <v>30691</v>
      </c>
      <c r="F24" s="43"/>
      <c r="G24" s="111">
        <v>25975</v>
      </c>
      <c r="I24" s="28" t="s">
        <v>18</v>
      </c>
      <c r="J24" s="78">
        <v>19</v>
      </c>
      <c r="K24" s="78"/>
      <c r="L24" s="111">
        <v>570929</v>
      </c>
      <c r="M24" s="43"/>
      <c r="N24" s="111">
        <v>604305</v>
      </c>
      <c r="P24" s="172"/>
      <c r="Q24" s="172"/>
      <c r="R24" s="41"/>
      <c r="S24" s="41"/>
      <c r="T24" s="41"/>
      <c r="U24" s="41"/>
      <c r="V24" s="41"/>
      <c r="W24" s="41"/>
      <c r="X24" s="41"/>
      <c r="Z24" s="41"/>
      <c r="AB24" s="41"/>
    </row>
    <row r="25" spans="2:35" x14ac:dyDescent="0.25">
      <c r="B25" s="28" t="s">
        <v>7</v>
      </c>
      <c r="C25" s="78"/>
      <c r="D25" s="78"/>
      <c r="E25" s="43">
        <v>26</v>
      </c>
      <c r="F25" s="43"/>
      <c r="G25" s="111">
        <v>422</v>
      </c>
      <c r="I25" s="28" t="s">
        <v>98</v>
      </c>
      <c r="J25" s="78">
        <v>20</v>
      </c>
      <c r="K25" s="78"/>
      <c r="L25" s="111">
        <v>51508</v>
      </c>
      <c r="M25" s="43"/>
      <c r="N25" s="111">
        <v>39807</v>
      </c>
      <c r="P25" s="172"/>
      <c r="Q25" s="172"/>
      <c r="R25" s="41"/>
      <c r="S25" s="41"/>
      <c r="T25" s="41"/>
      <c r="U25" s="41"/>
      <c r="V25" s="41"/>
      <c r="X25" s="41"/>
    </row>
    <row r="26" spans="2:35" x14ac:dyDescent="0.25">
      <c r="B26" s="28" t="s">
        <v>94</v>
      </c>
      <c r="C26" s="78">
        <v>32</v>
      </c>
      <c r="D26" s="78"/>
      <c r="E26" s="111">
        <v>31371</v>
      </c>
      <c r="F26" s="43"/>
      <c r="G26" s="111">
        <v>41484</v>
      </c>
      <c r="I26" s="28" t="s">
        <v>94</v>
      </c>
      <c r="J26" s="78">
        <v>33</v>
      </c>
      <c r="K26" s="78"/>
      <c r="L26" s="111">
        <v>9989</v>
      </c>
      <c r="M26" s="43"/>
      <c r="N26" s="111">
        <v>13011</v>
      </c>
      <c r="P26" s="172"/>
      <c r="Q26" s="172"/>
      <c r="R26" s="41"/>
      <c r="S26" s="41"/>
      <c r="T26" s="41"/>
      <c r="U26" s="41"/>
      <c r="V26" s="41"/>
      <c r="W26" s="41"/>
      <c r="X26" s="41"/>
    </row>
    <row r="27" spans="2:35" ht="15" customHeight="1" x14ac:dyDescent="0.25">
      <c r="B27" s="28" t="s">
        <v>104</v>
      </c>
      <c r="C27" s="78">
        <v>14</v>
      </c>
      <c r="D27" s="78"/>
      <c r="E27" s="111">
        <v>0</v>
      </c>
      <c r="F27" s="43"/>
      <c r="G27" s="111">
        <v>0</v>
      </c>
      <c r="I27" s="28" t="s">
        <v>21</v>
      </c>
      <c r="J27" s="78">
        <v>24</v>
      </c>
      <c r="K27" s="78"/>
      <c r="L27" s="111">
        <v>274459</v>
      </c>
      <c r="M27" s="43"/>
      <c r="N27" s="111">
        <v>278633</v>
      </c>
      <c r="P27" s="172"/>
      <c r="Q27" s="172"/>
      <c r="R27" s="41"/>
      <c r="S27" s="41"/>
      <c r="T27" s="41"/>
      <c r="U27" s="41"/>
      <c r="W27" s="41"/>
      <c r="Z27" s="41"/>
    </row>
    <row r="28" spans="2:35" x14ac:dyDescent="0.25">
      <c r="B28" s="28" t="s">
        <v>103</v>
      </c>
      <c r="C28" s="78">
        <v>13</v>
      </c>
      <c r="D28" s="78"/>
      <c r="E28" s="111">
        <v>61584</v>
      </c>
      <c r="F28" s="43"/>
      <c r="G28" s="111">
        <v>59435</v>
      </c>
      <c r="I28" s="28" t="s">
        <v>19</v>
      </c>
      <c r="J28" s="78">
        <v>23</v>
      </c>
      <c r="K28" s="78"/>
      <c r="L28" s="109">
        <v>259377</v>
      </c>
      <c r="M28" s="43"/>
      <c r="N28" s="109">
        <v>272257</v>
      </c>
      <c r="P28" s="172"/>
      <c r="Q28" s="172"/>
      <c r="R28" s="41"/>
      <c r="S28" s="41"/>
      <c r="T28" s="41"/>
      <c r="U28" s="41"/>
      <c r="V28" s="41"/>
      <c r="X28" s="41"/>
    </row>
    <row r="29" spans="2:35" x14ac:dyDescent="0.25">
      <c r="B29" s="28" t="s">
        <v>9</v>
      </c>
      <c r="C29" s="78">
        <v>11</v>
      </c>
      <c r="D29" s="78"/>
      <c r="E29" s="109">
        <v>26783</v>
      </c>
      <c r="F29" s="43"/>
      <c r="G29" s="109">
        <v>18563</v>
      </c>
      <c r="I29" s="78"/>
      <c r="J29" s="78" t="s">
        <v>0</v>
      </c>
      <c r="K29" s="78"/>
      <c r="L29" s="114"/>
      <c r="M29" s="114"/>
      <c r="N29" s="114"/>
      <c r="P29" s="172"/>
      <c r="Q29" s="172"/>
      <c r="R29" s="41"/>
      <c r="S29" s="41"/>
      <c r="T29" s="41"/>
      <c r="U29" s="41"/>
      <c r="Z29" s="41"/>
    </row>
    <row r="30" spans="2:35" x14ac:dyDescent="0.25">
      <c r="B30" s="28"/>
      <c r="C30" s="78"/>
      <c r="D30" s="78"/>
      <c r="E30" s="43"/>
      <c r="F30" s="43"/>
      <c r="G30" s="43"/>
      <c r="I30" s="27" t="s">
        <v>22</v>
      </c>
      <c r="J30" s="78"/>
      <c r="K30" s="78"/>
      <c r="L30" s="77">
        <f>SUM(L23:L29)</f>
        <v>1535734</v>
      </c>
      <c r="M30" s="43"/>
      <c r="N30" s="77">
        <f>SUM(N23:N29)</f>
        <v>1561245</v>
      </c>
      <c r="P30" s="172"/>
      <c r="Q30" s="172"/>
      <c r="R30" s="41"/>
      <c r="S30" s="41"/>
      <c r="T30" s="41"/>
      <c r="U30" s="41"/>
    </row>
    <row r="31" spans="2:35" x14ac:dyDescent="0.25">
      <c r="B31" s="23" t="s">
        <v>119</v>
      </c>
      <c r="C31" s="78"/>
      <c r="D31" s="78"/>
      <c r="E31" s="43">
        <f>SUM(E23:E30)</f>
        <v>222038</v>
      </c>
      <c r="F31" s="43"/>
      <c r="G31" s="43">
        <f>SUM(G23:G30)</f>
        <v>223614</v>
      </c>
      <c r="I31" s="27"/>
      <c r="J31" s="182" t="s">
        <v>0</v>
      </c>
      <c r="K31" s="78"/>
      <c r="L31" s="43"/>
      <c r="M31" s="43"/>
      <c r="N31" s="43"/>
      <c r="P31" s="172"/>
      <c r="Q31" s="172"/>
      <c r="R31" s="41"/>
      <c r="S31" s="41"/>
      <c r="T31" s="41"/>
      <c r="U31" s="41"/>
    </row>
    <row r="32" spans="2:35" x14ac:dyDescent="0.25">
      <c r="B32" s="28"/>
      <c r="C32" s="78"/>
      <c r="D32" s="78"/>
      <c r="E32" s="43"/>
      <c r="F32" s="43"/>
      <c r="G32" s="43"/>
      <c r="I32" s="27" t="s">
        <v>23</v>
      </c>
      <c r="J32" s="182"/>
      <c r="K32" s="78"/>
      <c r="L32" s="77">
        <f>L21+L30</f>
        <v>2195966</v>
      </c>
      <c r="M32" s="43"/>
      <c r="N32" s="77">
        <f>N21+N30</f>
        <v>2350100</v>
      </c>
      <c r="P32" s="172"/>
      <c r="Q32" s="172"/>
      <c r="R32" s="41"/>
      <c r="S32" s="41"/>
      <c r="T32" s="41"/>
      <c r="U32" s="41"/>
    </row>
    <row r="33" spans="2:21" x14ac:dyDescent="0.25">
      <c r="B33" s="28" t="s">
        <v>10</v>
      </c>
      <c r="C33" s="78">
        <v>15</v>
      </c>
      <c r="D33" s="78"/>
      <c r="E33" s="43">
        <v>23147</v>
      </c>
      <c r="F33" s="43"/>
      <c r="G33" s="111">
        <v>19783</v>
      </c>
      <c r="I33" s="28"/>
      <c r="K33" s="78"/>
      <c r="L33" s="43"/>
      <c r="M33" s="43"/>
      <c r="N33" s="43"/>
      <c r="P33" s="172"/>
      <c r="Q33" s="172"/>
      <c r="R33" s="41"/>
      <c r="S33" s="41"/>
      <c r="T33" s="41"/>
      <c r="U33" s="41"/>
    </row>
    <row r="34" spans="2:21" x14ac:dyDescent="0.25">
      <c r="B34" s="28" t="s">
        <v>11</v>
      </c>
      <c r="C34" s="78">
        <v>17</v>
      </c>
      <c r="D34" s="78"/>
      <c r="E34" s="111">
        <v>106164</v>
      </c>
      <c r="F34" s="43"/>
      <c r="G34" s="111">
        <v>105397</v>
      </c>
      <c r="I34" s="28"/>
      <c r="K34" s="78"/>
      <c r="L34" s="43"/>
      <c r="M34" s="43"/>
      <c r="N34" s="43"/>
      <c r="P34" s="172"/>
      <c r="Q34" s="172"/>
      <c r="R34" s="41"/>
      <c r="S34" s="41"/>
      <c r="U34" s="41"/>
    </row>
    <row r="35" spans="2:21" x14ac:dyDescent="0.25">
      <c r="B35" s="28" t="s">
        <v>12</v>
      </c>
      <c r="C35" s="78">
        <v>16</v>
      </c>
      <c r="D35" s="78"/>
      <c r="E35" s="109">
        <v>3588150</v>
      </c>
      <c r="F35" s="43"/>
      <c r="G35" s="109">
        <v>3478759</v>
      </c>
      <c r="I35" s="28"/>
      <c r="J35" s="78"/>
      <c r="L35" s="43"/>
      <c r="M35" s="43"/>
      <c r="N35" s="43"/>
      <c r="P35" s="172"/>
      <c r="Q35" s="172"/>
      <c r="R35" s="41"/>
      <c r="S35" s="41"/>
      <c r="T35" s="41"/>
      <c r="U35" s="41"/>
    </row>
    <row r="36" spans="2:21" x14ac:dyDescent="0.25">
      <c r="B36" s="78"/>
      <c r="C36" s="78" t="s">
        <v>0</v>
      </c>
      <c r="D36" s="78"/>
      <c r="E36" s="114"/>
      <c r="F36" s="114"/>
      <c r="G36" s="114"/>
      <c r="I36" s="29" t="s">
        <v>85</v>
      </c>
      <c r="J36" s="78"/>
      <c r="K36" s="78"/>
      <c r="L36" s="43"/>
      <c r="M36" s="43"/>
      <c r="N36" s="43"/>
      <c r="P36" s="172"/>
      <c r="Q36" s="172"/>
      <c r="R36" s="41"/>
      <c r="S36" s="41"/>
      <c r="U36" s="41"/>
    </row>
    <row r="37" spans="2:21" x14ac:dyDescent="0.25">
      <c r="B37" s="27" t="s">
        <v>13</v>
      </c>
      <c r="C37" s="78"/>
      <c r="D37" s="78"/>
      <c r="E37" s="77">
        <f>SUM(E31:E36)</f>
        <v>3939499</v>
      </c>
      <c r="F37" s="112"/>
      <c r="G37" s="77">
        <f>SUM(G31:G36)</f>
        <v>3827553</v>
      </c>
      <c r="I37" s="28" t="s">
        <v>86</v>
      </c>
      <c r="J37" s="78">
        <v>25</v>
      </c>
      <c r="L37" s="43">
        <v>2176397</v>
      </c>
      <c r="M37" s="43"/>
      <c r="N37" s="111">
        <v>2176397</v>
      </c>
      <c r="P37" s="172"/>
      <c r="Q37" s="172"/>
      <c r="R37" s="41"/>
      <c r="S37" s="41"/>
      <c r="T37" s="41"/>
    </row>
    <row r="38" spans="2:21" x14ac:dyDescent="0.25">
      <c r="B38" s="27"/>
      <c r="C38" s="78" t="s">
        <v>0</v>
      </c>
      <c r="D38" s="78"/>
      <c r="E38" s="114"/>
      <c r="F38" s="114"/>
      <c r="G38" s="114"/>
      <c r="I38" s="28" t="s">
        <v>111</v>
      </c>
      <c r="J38" s="78">
        <v>25</v>
      </c>
      <c r="L38" s="43">
        <v>393172</v>
      </c>
      <c r="M38" s="43"/>
      <c r="N38" s="111">
        <v>393172</v>
      </c>
      <c r="P38" s="172"/>
      <c r="Q38" s="172"/>
      <c r="R38" s="41"/>
      <c r="S38" s="41"/>
    </row>
    <row r="39" spans="2:21" x14ac:dyDescent="0.25">
      <c r="E39" s="114"/>
      <c r="F39" s="114"/>
      <c r="G39" s="114"/>
      <c r="I39" s="28" t="s">
        <v>87</v>
      </c>
      <c r="J39" s="78">
        <v>25</v>
      </c>
      <c r="L39" s="43">
        <v>63360</v>
      </c>
      <c r="M39" s="43"/>
      <c r="N39" s="111">
        <v>63360</v>
      </c>
      <c r="P39" s="172"/>
      <c r="Q39" s="172"/>
    </row>
    <row r="40" spans="2:21" x14ac:dyDescent="0.25">
      <c r="E40" s="114"/>
      <c r="F40" s="114"/>
      <c r="G40" s="114"/>
      <c r="I40" s="28" t="s">
        <v>88</v>
      </c>
      <c r="J40" s="78">
        <v>25</v>
      </c>
      <c r="L40" s="115">
        <v>-84023</v>
      </c>
      <c r="M40" s="43"/>
      <c r="N40" s="166">
        <v>-83873</v>
      </c>
      <c r="P40" s="172"/>
      <c r="Q40" s="172"/>
      <c r="R40" s="41"/>
      <c r="S40" s="41"/>
      <c r="T40" s="41"/>
    </row>
    <row r="41" spans="2:21" x14ac:dyDescent="0.25">
      <c r="E41" s="114"/>
      <c r="F41" s="114"/>
      <c r="G41" s="114"/>
      <c r="I41" s="28" t="s">
        <v>113</v>
      </c>
      <c r="J41" s="78">
        <v>25</v>
      </c>
      <c r="L41" s="116">
        <v>175630</v>
      </c>
      <c r="M41" s="43"/>
      <c r="N41" s="167">
        <v>0</v>
      </c>
      <c r="P41" s="172"/>
      <c r="Q41" s="172"/>
    </row>
    <row r="42" spans="2:21" x14ac:dyDescent="0.25">
      <c r="E42" s="114"/>
      <c r="F42" s="114"/>
      <c r="G42" s="114"/>
      <c r="I42" s="78"/>
      <c r="J42" s="78" t="s">
        <v>0</v>
      </c>
      <c r="L42" s="43"/>
      <c r="M42" s="43"/>
      <c r="N42" s="43"/>
      <c r="P42" s="172"/>
      <c r="Q42" s="172"/>
    </row>
    <row r="43" spans="2:21" x14ac:dyDescent="0.25">
      <c r="E43" s="114"/>
      <c r="F43" s="114"/>
      <c r="G43" s="114"/>
      <c r="I43" s="27" t="s">
        <v>66</v>
      </c>
      <c r="J43" s="78"/>
      <c r="L43" s="77">
        <f>SUM(L37:L42)</f>
        <v>2724536</v>
      </c>
      <c r="M43" s="43"/>
      <c r="N43" s="77">
        <f>SUM(N37:N42)</f>
        <v>2549056</v>
      </c>
      <c r="P43" s="172"/>
      <c r="Q43" s="172"/>
    </row>
    <row r="44" spans="2:21" x14ac:dyDescent="0.25">
      <c r="E44" s="114"/>
      <c r="F44" s="114"/>
      <c r="G44" s="114"/>
      <c r="I44" s="27"/>
      <c r="J44" s="78"/>
      <c r="L44" s="112"/>
      <c r="M44" s="43"/>
      <c r="N44" s="112"/>
      <c r="P44" s="172"/>
      <c r="Q44" s="172"/>
    </row>
    <row r="45" spans="2:21" x14ac:dyDescent="0.25">
      <c r="E45" s="114"/>
      <c r="F45" s="114"/>
      <c r="G45" s="114"/>
      <c r="I45" s="29" t="s">
        <v>0</v>
      </c>
      <c r="J45" s="78" t="s">
        <v>0</v>
      </c>
      <c r="L45" s="43"/>
      <c r="M45" s="43"/>
      <c r="N45" s="43" t="s">
        <v>0</v>
      </c>
      <c r="P45" s="172"/>
      <c r="Q45" s="172"/>
    </row>
    <row r="46" spans="2:21" ht="15.75" thickBot="1" x14ac:dyDescent="0.3">
      <c r="B46" s="27" t="s">
        <v>14</v>
      </c>
      <c r="C46" s="78"/>
      <c r="D46" s="78"/>
      <c r="E46" s="113">
        <f>E21+E37</f>
        <v>4920502</v>
      </c>
      <c r="F46" s="43"/>
      <c r="G46" s="113">
        <f>G21+G37</f>
        <v>4899156</v>
      </c>
      <c r="I46" s="27" t="s">
        <v>26</v>
      </c>
      <c r="J46" s="78" t="s">
        <v>0</v>
      </c>
      <c r="K46" s="78"/>
      <c r="L46" s="113">
        <f>L32+L43</f>
        <v>4920502</v>
      </c>
      <c r="M46" s="40"/>
      <c r="N46" s="113">
        <f>N32+N43</f>
        <v>4899156</v>
      </c>
      <c r="P46" s="172"/>
      <c r="Q46" s="172"/>
    </row>
    <row r="47" spans="2:21" ht="15.75" thickTop="1" x14ac:dyDescent="0.25">
      <c r="B47" s="27"/>
      <c r="C47" s="78"/>
      <c r="D47" s="78"/>
      <c r="E47" s="63"/>
      <c r="F47" s="10"/>
      <c r="G47" s="63"/>
      <c r="I47" s="27"/>
      <c r="J47" s="78"/>
      <c r="K47" s="78"/>
      <c r="L47" s="37"/>
      <c r="M47" s="37"/>
      <c r="N47" s="37"/>
      <c r="P47" s="42"/>
    </row>
    <row r="49" spans="2:2" x14ac:dyDescent="0.25">
      <c r="B49" s="1" t="s">
        <v>120</v>
      </c>
    </row>
  </sheetData>
  <mergeCells count="1">
    <mergeCell ref="J31:J32"/>
  </mergeCells>
  <pageMargins left="1.1417322834645669" right="1.1417322834645669" top="0.6692913385826772" bottom="0.51181102362204722" header="0.51181102362204722" footer="0.51181102362204722"/>
  <pageSetup paperSize="9" scale="65" firstPageNumber="6" orientation="landscape" useFirstPageNumber="1" horizontalDpi="1200" verticalDpi="1200" r:id="rId1"/>
  <headerFooter scaleWithDoc="0" alignWithMargins="0">
    <oddFooter>&amp;C&amp;"Times New Roman,Normal"&amp;11&amp;P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46"/>
  <sheetViews>
    <sheetView showGridLines="0" topLeftCell="A6" zoomScale="85" zoomScaleNormal="85" zoomScaleSheetLayoutView="80" workbookViewId="0">
      <selection activeCell="M7" sqref="M7"/>
    </sheetView>
  </sheetViews>
  <sheetFormatPr defaultRowHeight="15" x14ac:dyDescent="0.25"/>
  <cols>
    <col min="1" max="1" width="52.28515625" style="1" customWidth="1"/>
    <col min="2" max="2" width="7.42578125" style="1" customWidth="1"/>
    <col min="3" max="3" width="2.7109375" style="1" customWidth="1"/>
    <col min="4" max="4" width="13.7109375" style="1" customWidth="1"/>
    <col min="5" max="5" width="4.42578125" style="1" customWidth="1"/>
    <col min="6" max="6" width="15.85546875" style="1" customWidth="1"/>
    <col min="7" max="7" width="5.42578125" style="1" customWidth="1"/>
    <col min="8" max="8" width="13.42578125" style="1" bestFit="1" customWidth="1"/>
    <col min="9" max="9" width="5.7109375" style="1" customWidth="1"/>
    <col min="10" max="10" width="13.42578125" style="1" bestFit="1" customWidth="1"/>
    <col min="11" max="11" width="9.140625" style="1"/>
    <col min="12" max="12" width="18.85546875" style="1" customWidth="1"/>
    <col min="13" max="13" width="15.85546875" style="1" customWidth="1"/>
    <col min="14" max="14" width="10.7109375" style="1" bestFit="1" customWidth="1"/>
    <col min="15" max="15" width="16.28515625" style="57" bestFit="1" customWidth="1"/>
    <col min="16" max="16" width="17.5703125" style="1" bestFit="1" customWidth="1"/>
    <col min="17" max="17" width="12.140625" style="57" bestFit="1" customWidth="1"/>
    <col min="18" max="18" width="15.140625" style="57" bestFit="1" customWidth="1"/>
    <col min="19" max="19" width="9.140625" style="1"/>
    <col min="20" max="21" width="10.5703125" style="1" bestFit="1" customWidth="1"/>
    <col min="22" max="16384" width="9.140625" style="1"/>
  </cols>
  <sheetData>
    <row r="1" spans="1:30" s="6" customFormat="1" ht="20.25" x14ac:dyDescent="0.3">
      <c r="A1" s="5" t="s">
        <v>54</v>
      </c>
      <c r="O1" s="146"/>
      <c r="Q1" s="146"/>
      <c r="R1" s="146"/>
    </row>
    <row r="2" spans="1:30" s="3" customFormat="1" x14ac:dyDescent="0.25">
      <c r="A2" s="4"/>
      <c r="O2" s="147"/>
      <c r="Q2" s="147"/>
      <c r="R2" s="147"/>
    </row>
    <row r="3" spans="1:30" s="7" customFormat="1" ht="18.75" x14ac:dyDescent="0.3">
      <c r="A3" s="17" t="s">
        <v>80</v>
      </c>
      <c r="O3" s="148"/>
      <c r="Q3" s="148"/>
      <c r="R3" s="148"/>
    </row>
    <row r="4" spans="1:30" s="24" customFormat="1" ht="14.25" x14ac:dyDescent="0.2">
      <c r="A4" s="4"/>
      <c r="O4" s="149"/>
      <c r="Q4" s="149"/>
      <c r="R4" s="149"/>
    </row>
    <row r="5" spans="1:30" s="83" customFormat="1" ht="15.75" x14ac:dyDescent="0.25">
      <c r="A5" s="68" t="s">
        <v>133</v>
      </c>
      <c r="O5" s="150"/>
      <c r="Q5" s="150"/>
      <c r="R5" s="150"/>
    </row>
    <row r="6" spans="1:30" s="24" customFormat="1" ht="14.25" x14ac:dyDescent="0.2">
      <c r="O6" s="149"/>
      <c r="Q6" s="149"/>
      <c r="R6" s="149"/>
    </row>
    <row r="7" spans="1:30" s="85" customFormat="1" ht="15.75" x14ac:dyDescent="0.25">
      <c r="A7" s="84" t="s">
        <v>55</v>
      </c>
      <c r="O7" s="151"/>
      <c r="Q7" s="151"/>
      <c r="R7" s="151"/>
    </row>
    <row r="8" spans="1:30" s="23" customFormat="1" x14ac:dyDescent="0.2">
      <c r="A8" s="64"/>
      <c r="O8" s="152"/>
      <c r="Q8" s="152"/>
      <c r="R8" s="152"/>
    </row>
    <row r="9" spans="1:30" s="23" customFormat="1" x14ac:dyDescent="0.2">
      <c r="A9" s="64"/>
      <c r="O9" s="152"/>
      <c r="Q9" s="152"/>
      <c r="R9" s="152"/>
    </row>
    <row r="10" spans="1:30" s="12" customFormat="1" ht="15.75" x14ac:dyDescent="0.25">
      <c r="A10" s="64"/>
      <c r="B10" s="56" t="s">
        <v>56</v>
      </c>
      <c r="C10" s="23"/>
      <c r="D10" s="126" t="s">
        <v>134</v>
      </c>
      <c r="E10" s="26"/>
      <c r="F10" s="126" t="s">
        <v>124</v>
      </c>
      <c r="H10" s="126" t="s">
        <v>135</v>
      </c>
      <c r="J10" s="126" t="s">
        <v>125</v>
      </c>
      <c r="M10" s="160"/>
      <c r="N10" s="160"/>
      <c r="O10" s="153"/>
      <c r="P10" s="160"/>
      <c r="Q10" s="153"/>
      <c r="R10" s="153"/>
      <c r="U10" s="160"/>
    </row>
    <row r="11" spans="1:30" s="118" customFormat="1" ht="15.75" customHeight="1" x14ac:dyDescent="0.25">
      <c r="A11" s="127" t="s">
        <v>0</v>
      </c>
      <c r="B11" s="128"/>
      <c r="C11" s="127" t="s">
        <v>0</v>
      </c>
      <c r="D11" s="129"/>
      <c r="E11" s="110"/>
      <c r="F11" s="129" t="s">
        <v>138</v>
      </c>
      <c r="H11" s="129"/>
      <c r="J11" s="129" t="s">
        <v>138</v>
      </c>
      <c r="M11" s="145"/>
      <c r="N11" s="161"/>
      <c r="O11" s="154"/>
      <c r="P11" s="161"/>
      <c r="Q11" s="154"/>
      <c r="R11" s="154"/>
      <c r="U11" s="161"/>
    </row>
    <row r="12" spans="1:30" s="118" customFormat="1" ht="15.75" customHeight="1" x14ac:dyDescent="0.25">
      <c r="A12" s="127"/>
      <c r="B12" s="128"/>
      <c r="C12" s="127"/>
      <c r="D12" s="129"/>
      <c r="E12" s="110"/>
      <c r="F12" s="129"/>
      <c r="H12" s="129"/>
      <c r="J12" s="129"/>
      <c r="M12" s="161"/>
      <c r="N12" s="161"/>
      <c r="O12" s="154"/>
      <c r="P12" s="161"/>
      <c r="Q12" s="154"/>
      <c r="R12" s="154"/>
    </row>
    <row r="13" spans="1:30" x14ac:dyDescent="0.25">
      <c r="A13" s="27" t="s">
        <v>60</v>
      </c>
      <c r="B13" s="27">
        <v>26</v>
      </c>
      <c r="C13" s="27" t="s">
        <v>0</v>
      </c>
      <c r="D13" s="40">
        <v>662821</v>
      </c>
      <c r="E13" s="40" t="s">
        <v>0</v>
      </c>
      <c r="F13" s="174">
        <v>624846</v>
      </c>
      <c r="G13" s="136"/>
      <c r="H13" s="174">
        <v>1265793</v>
      </c>
      <c r="I13" s="175"/>
      <c r="J13" s="174">
        <v>1198126</v>
      </c>
      <c r="L13" s="42"/>
      <c r="M13" s="172"/>
      <c r="N13" s="172"/>
      <c r="O13" s="154"/>
      <c r="P13" s="156"/>
      <c r="Q13" s="154"/>
      <c r="R13" s="154"/>
      <c r="S13" s="41"/>
      <c r="U13" s="41"/>
    </row>
    <row r="14" spans="1:30" x14ac:dyDescent="0.25">
      <c r="A14" s="78" t="s">
        <v>0</v>
      </c>
      <c r="B14" s="78" t="s">
        <v>0</v>
      </c>
      <c r="C14" s="78" t="s">
        <v>0</v>
      </c>
      <c r="D14" s="43" t="s">
        <v>0</v>
      </c>
      <c r="E14" s="43" t="s">
        <v>0</v>
      </c>
      <c r="F14" s="111" t="s">
        <v>0</v>
      </c>
      <c r="G14" s="136"/>
      <c r="H14" s="111"/>
      <c r="I14" s="175"/>
      <c r="J14" s="111" t="s">
        <v>0</v>
      </c>
      <c r="L14" s="42"/>
      <c r="M14" s="172"/>
      <c r="N14" s="172"/>
      <c r="O14" s="154"/>
      <c r="P14" s="156"/>
      <c r="Q14" s="154"/>
      <c r="R14" s="154"/>
      <c r="S14" s="38"/>
      <c r="T14" s="38"/>
      <c r="U14" s="38"/>
      <c r="V14" s="38"/>
      <c r="X14" s="41"/>
      <c r="Z14" s="41"/>
      <c r="AB14" s="41"/>
      <c r="AD14" s="41"/>
    </row>
    <row r="15" spans="1:30" x14ac:dyDescent="0.25">
      <c r="A15" s="78" t="s">
        <v>27</v>
      </c>
      <c r="B15" s="78">
        <v>27</v>
      </c>
      <c r="C15" s="78" t="s">
        <v>0</v>
      </c>
      <c r="D15" s="45">
        <f>-372043</f>
        <v>-372043</v>
      </c>
      <c r="E15" s="44" t="s">
        <v>0</v>
      </c>
      <c r="F15" s="176">
        <v>-325297</v>
      </c>
      <c r="G15" s="136"/>
      <c r="H15" s="176">
        <v>-717157</v>
      </c>
      <c r="I15" s="175"/>
      <c r="J15" s="176">
        <v>-605706</v>
      </c>
      <c r="L15" s="42"/>
      <c r="M15" s="172"/>
      <c r="N15" s="172"/>
      <c r="O15" s="41"/>
      <c r="P15" s="161"/>
      <c r="Q15" s="154"/>
      <c r="R15" s="154"/>
      <c r="S15" s="38"/>
      <c r="T15" s="38"/>
      <c r="U15" s="38"/>
      <c r="V15" s="38"/>
      <c r="X15" s="41"/>
      <c r="Z15" s="41"/>
      <c r="AB15" s="41"/>
      <c r="AD15" s="41"/>
    </row>
    <row r="16" spans="1:30" x14ac:dyDescent="0.25">
      <c r="A16" s="78" t="s">
        <v>0</v>
      </c>
      <c r="B16" s="78" t="s">
        <v>0</v>
      </c>
      <c r="C16" s="78" t="s">
        <v>0</v>
      </c>
      <c r="D16" s="44" t="s">
        <v>0</v>
      </c>
      <c r="E16" s="44" t="s">
        <v>0</v>
      </c>
      <c r="F16" s="177" t="s">
        <v>0</v>
      </c>
      <c r="G16" s="136"/>
      <c r="H16" s="177" t="s">
        <v>0</v>
      </c>
      <c r="I16" s="175"/>
      <c r="J16" s="177" t="s">
        <v>0</v>
      </c>
      <c r="L16" s="42"/>
      <c r="M16" s="172"/>
      <c r="N16" s="172"/>
      <c r="O16" s="154"/>
      <c r="P16" s="156"/>
      <c r="Q16" s="154"/>
      <c r="R16" s="154"/>
      <c r="S16" s="38"/>
      <c r="T16" s="38"/>
      <c r="U16" s="38"/>
      <c r="V16" s="38"/>
      <c r="AB16" s="41"/>
      <c r="AD16" s="41"/>
    </row>
    <row r="17" spans="1:30" x14ac:dyDescent="0.25">
      <c r="A17" s="27" t="s">
        <v>28</v>
      </c>
      <c r="B17" s="27" t="s">
        <v>0</v>
      </c>
      <c r="C17" s="27" t="s">
        <v>0</v>
      </c>
      <c r="D17" s="55">
        <f>+D15+D13</f>
        <v>290778</v>
      </c>
      <c r="E17" s="47" t="s">
        <v>0</v>
      </c>
      <c r="F17" s="178">
        <f>+F15+F13</f>
        <v>299549</v>
      </c>
      <c r="G17" s="136"/>
      <c r="H17" s="178">
        <f>+H15+H13</f>
        <v>548636</v>
      </c>
      <c r="I17" s="175"/>
      <c r="J17" s="178">
        <f>+J15+J13</f>
        <v>592420</v>
      </c>
      <c r="L17" s="42"/>
      <c r="M17" s="172"/>
      <c r="N17" s="172"/>
      <c r="O17" s="41"/>
      <c r="P17" s="161"/>
      <c r="Q17" s="154"/>
      <c r="R17" s="154"/>
      <c r="S17" s="38"/>
      <c r="T17" s="38"/>
      <c r="U17" s="38"/>
      <c r="V17" s="38"/>
      <c r="X17" s="41"/>
      <c r="AB17" s="41"/>
      <c r="AD17" s="41"/>
    </row>
    <row r="18" spans="1:30" x14ac:dyDescent="0.25">
      <c r="A18" s="78" t="s">
        <v>0</v>
      </c>
      <c r="B18" s="78" t="s">
        <v>0</v>
      </c>
      <c r="C18" s="78" t="s">
        <v>0</v>
      </c>
      <c r="D18" s="44" t="s">
        <v>0</v>
      </c>
      <c r="E18" s="44" t="s">
        <v>0</v>
      </c>
      <c r="F18" s="177" t="s">
        <v>0</v>
      </c>
      <c r="G18" s="136"/>
      <c r="H18" s="177" t="s">
        <v>0</v>
      </c>
      <c r="I18" s="175"/>
      <c r="J18" s="177" t="s">
        <v>0</v>
      </c>
      <c r="L18" s="42"/>
      <c r="M18" s="172"/>
      <c r="N18" s="172"/>
      <c r="O18" s="154"/>
      <c r="P18" s="156"/>
      <c r="Q18" s="154"/>
      <c r="R18" s="154"/>
      <c r="S18" s="38"/>
      <c r="T18" s="38"/>
      <c r="U18" s="38"/>
      <c r="V18" s="38"/>
      <c r="X18" s="41"/>
      <c r="Z18" s="41"/>
      <c r="AB18" s="41"/>
      <c r="AD18" s="41"/>
    </row>
    <row r="19" spans="1:30" x14ac:dyDescent="0.25">
      <c r="A19" s="78" t="s">
        <v>29</v>
      </c>
      <c r="B19" s="78">
        <v>28</v>
      </c>
      <c r="C19" s="78" t="s">
        <v>0</v>
      </c>
      <c r="D19" s="44">
        <v>-67235</v>
      </c>
      <c r="E19" s="44" t="s">
        <v>0</v>
      </c>
      <c r="F19" s="177">
        <v>-68301</v>
      </c>
      <c r="G19" s="136"/>
      <c r="H19" s="177">
        <v>-122418</v>
      </c>
      <c r="I19" s="175"/>
      <c r="J19" s="177">
        <v>-151332</v>
      </c>
      <c r="L19" s="42"/>
      <c r="M19" s="172"/>
      <c r="N19" s="172"/>
      <c r="O19" s="154"/>
      <c r="P19" s="154"/>
      <c r="Q19" s="154"/>
      <c r="R19" s="154"/>
      <c r="S19" s="38"/>
      <c r="T19" s="38"/>
      <c r="U19" s="38"/>
      <c r="V19" s="38"/>
    </row>
    <row r="20" spans="1:30" x14ac:dyDescent="0.25">
      <c r="A20" s="78" t="s">
        <v>30</v>
      </c>
      <c r="B20" s="78">
        <v>29</v>
      </c>
      <c r="C20" s="78" t="s">
        <v>0</v>
      </c>
      <c r="D20" s="44">
        <v>-103339</v>
      </c>
      <c r="E20" s="44" t="s">
        <v>0</v>
      </c>
      <c r="F20" s="177">
        <v>-92628</v>
      </c>
      <c r="G20" s="136"/>
      <c r="H20" s="177">
        <v>-197637</v>
      </c>
      <c r="I20" s="175"/>
      <c r="J20" s="177">
        <v>-166506</v>
      </c>
      <c r="L20" s="42"/>
      <c r="M20" s="172"/>
      <c r="N20" s="172"/>
      <c r="O20" s="154"/>
      <c r="P20" s="156"/>
      <c r="Q20" s="41"/>
      <c r="R20" s="161"/>
      <c r="S20" s="38"/>
      <c r="T20" s="38"/>
      <c r="U20" s="38"/>
      <c r="V20" s="38"/>
    </row>
    <row r="21" spans="1:30" x14ac:dyDescent="0.25">
      <c r="A21" s="78" t="s">
        <v>96</v>
      </c>
      <c r="B21" s="78">
        <v>30</v>
      </c>
      <c r="C21" s="78"/>
      <c r="D21" s="44">
        <v>-4534</v>
      </c>
      <c r="E21" s="44"/>
      <c r="F21" s="177">
        <v>-3482</v>
      </c>
      <c r="G21" s="136"/>
      <c r="H21" s="177">
        <v>-6111</v>
      </c>
      <c r="I21" s="175"/>
      <c r="J21" s="177">
        <v>-3485</v>
      </c>
      <c r="L21" s="42"/>
      <c r="M21" s="172"/>
      <c r="N21" s="172"/>
      <c r="O21" s="41"/>
      <c r="P21" s="41"/>
      <c r="Q21" s="154"/>
      <c r="R21" s="154"/>
      <c r="S21" s="38"/>
      <c r="T21" s="38"/>
      <c r="U21" s="38"/>
      <c r="V21" s="38"/>
      <c r="W21" s="41"/>
    </row>
    <row r="22" spans="1:30" x14ac:dyDescent="0.25">
      <c r="A22" s="78" t="s">
        <v>97</v>
      </c>
      <c r="B22" s="78">
        <v>31</v>
      </c>
      <c r="C22" s="78"/>
      <c r="D22" s="44">
        <v>-1561</v>
      </c>
      <c r="E22" s="44"/>
      <c r="F22" s="177">
        <v>-9711</v>
      </c>
      <c r="G22" s="136"/>
      <c r="H22" s="177">
        <v>15320</v>
      </c>
      <c r="I22" s="175"/>
      <c r="J22" s="177">
        <v>-24285</v>
      </c>
      <c r="L22" s="42"/>
      <c r="M22" s="172"/>
      <c r="N22" s="172"/>
      <c r="O22" s="154"/>
      <c r="P22" s="156"/>
      <c r="Q22" s="154"/>
      <c r="R22" s="154"/>
      <c r="S22" s="38"/>
      <c r="T22" s="38"/>
      <c r="U22" s="38"/>
      <c r="V22" s="38"/>
      <c r="W22" s="41"/>
    </row>
    <row r="23" spans="1:30" x14ac:dyDescent="0.25">
      <c r="A23" s="78" t="s">
        <v>63</v>
      </c>
      <c r="B23" s="78"/>
      <c r="C23" s="78"/>
      <c r="D23" s="45">
        <v>2035</v>
      </c>
      <c r="E23" s="44"/>
      <c r="F23" s="176">
        <v>2223</v>
      </c>
      <c r="G23" s="136"/>
      <c r="H23" s="176">
        <v>3364</v>
      </c>
      <c r="I23" s="175"/>
      <c r="J23" s="176">
        <v>3451</v>
      </c>
      <c r="L23" s="42"/>
      <c r="M23" s="172"/>
      <c r="N23" s="172"/>
      <c r="O23" s="161"/>
      <c r="P23" s="161"/>
      <c r="Q23" s="161"/>
      <c r="R23" s="154"/>
      <c r="S23" s="38"/>
      <c r="T23" s="38"/>
      <c r="U23" s="38"/>
      <c r="V23" s="38"/>
      <c r="W23" s="41"/>
    </row>
    <row r="24" spans="1:30" x14ac:dyDescent="0.25">
      <c r="A24" s="78"/>
      <c r="B24" s="78"/>
      <c r="C24" s="78"/>
      <c r="D24" s="43"/>
      <c r="E24" s="43"/>
      <c r="F24" s="111"/>
      <c r="G24" s="136"/>
      <c r="H24" s="111"/>
      <c r="I24" s="175"/>
      <c r="J24" s="111"/>
      <c r="L24" s="42"/>
      <c r="M24" s="172"/>
      <c r="N24" s="172"/>
      <c r="O24" s="154"/>
      <c r="P24" s="161"/>
      <c r="Q24" s="161"/>
      <c r="R24" s="154"/>
      <c r="S24" s="38"/>
      <c r="T24" s="38"/>
      <c r="U24" s="38"/>
      <c r="V24" s="38"/>
    </row>
    <row r="25" spans="1:30" x14ac:dyDescent="0.25">
      <c r="A25" s="27" t="s">
        <v>62</v>
      </c>
      <c r="B25" s="78" t="s">
        <v>0</v>
      </c>
      <c r="C25" s="78" t="s">
        <v>0</v>
      </c>
      <c r="D25" s="47">
        <f>SUM(D17:D24)</f>
        <v>116144</v>
      </c>
      <c r="E25" s="47" t="s">
        <v>0</v>
      </c>
      <c r="F25" s="179">
        <f>SUM(F17:F24)</f>
        <v>127650</v>
      </c>
      <c r="G25" s="136"/>
      <c r="H25" s="179">
        <f>SUM(H17:H24)</f>
        <v>241154</v>
      </c>
      <c r="I25" s="175"/>
      <c r="J25" s="179">
        <f>SUM(J17:J24)</f>
        <v>250263</v>
      </c>
      <c r="L25" s="42"/>
      <c r="M25" s="172"/>
      <c r="N25" s="172"/>
      <c r="O25" s="154"/>
      <c r="P25" s="156"/>
      <c r="Q25" s="164"/>
      <c r="R25" s="154"/>
      <c r="S25" s="38"/>
      <c r="T25" s="38"/>
      <c r="U25" s="38"/>
      <c r="V25" s="38"/>
      <c r="W25" s="41"/>
    </row>
    <row r="26" spans="1:30" x14ac:dyDescent="0.25">
      <c r="B26" s="78"/>
      <c r="C26" s="78"/>
      <c r="D26" s="43"/>
      <c r="E26" s="43"/>
      <c r="F26" s="111"/>
      <c r="G26" s="136"/>
      <c r="H26" s="111"/>
      <c r="I26" s="175"/>
      <c r="J26" s="111"/>
      <c r="L26" s="42"/>
      <c r="M26" s="172"/>
      <c r="N26" s="172"/>
      <c r="O26" s="154"/>
      <c r="P26" s="156"/>
      <c r="Q26" s="164"/>
      <c r="R26" s="154"/>
      <c r="S26" s="38"/>
      <c r="T26" s="38"/>
      <c r="U26" s="38"/>
      <c r="V26" s="38"/>
      <c r="W26" s="41"/>
    </row>
    <row r="27" spans="1:30" x14ac:dyDescent="0.25">
      <c r="A27" s="78" t="s">
        <v>32</v>
      </c>
      <c r="B27" s="78">
        <v>32</v>
      </c>
      <c r="C27" s="78"/>
      <c r="D27" s="69">
        <v>107742</v>
      </c>
      <c r="E27" s="69" t="s">
        <v>0</v>
      </c>
      <c r="F27" s="180">
        <v>62024</v>
      </c>
      <c r="G27" s="136"/>
      <c r="H27" s="180">
        <v>166840</v>
      </c>
      <c r="I27" s="175"/>
      <c r="J27" s="180">
        <v>136686</v>
      </c>
      <c r="L27" s="42"/>
      <c r="M27" s="172"/>
      <c r="N27" s="172"/>
      <c r="O27" s="154"/>
      <c r="P27" s="161"/>
      <c r="Q27" s="154"/>
      <c r="R27" s="154"/>
      <c r="S27" s="38"/>
      <c r="T27" s="38"/>
      <c r="U27" s="38"/>
      <c r="V27" s="38"/>
    </row>
    <row r="28" spans="1:30" x14ac:dyDescent="0.25">
      <c r="A28" s="78" t="s">
        <v>31</v>
      </c>
      <c r="B28" s="78">
        <v>32</v>
      </c>
      <c r="C28" s="78" t="s">
        <v>0</v>
      </c>
      <c r="D28" s="45">
        <v>-129268</v>
      </c>
      <c r="E28" s="44" t="s">
        <v>0</v>
      </c>
      <c r="F28" s="176">
        <v>-75627</v>
      </c>
      <c r="G28" s="136"/>
      <c r="H28" s="176">
        <v>-213520</v>
      </c>
      <c r="I28" s="175"/>
      <c r="J28" s="176">
        <v>-115595</v>
      </c>
      <c r="L28" s="42"/>
      <c r="M28" s="172"/>
      <c r="N28" s="172"/>
      <c r="O28" s="154"/>
      <c r="P28" s="156"/>
      <c r="Q28" s="154"/>
      <c r="R28" s="154"/>
      <c r="S28" s="38"/>
      <c r="T28" s="38"/>
      <c r="U28" s="38"/>
      <c r="V28" s="38"/>
      <c r="W28" s="41"/>
    </row>
    <row r="29" spans="1:30" x14ac:dyDescent="0.25">
      <c r="B29" s="78" t="s">
        <v>0</v>
      </c>
      <c r="C29" s="78" t="s">
        <v>0</v>
      </c>
      <c r="D29" s="44" t="s">
        <v>0</v>
      </c>
      <c r="E29" s="44" t="s">
        <v>0</v>
      </c>
      <c r="F29" s="177" t="s">
        <v>0</v>
      </c>
      <c r="G29" s="136"/>
      <c r="H29" s="177" t="s">
        <v>0</v>
      </c>
      <c r="I29" s="175"/>
      <c r="J29" s="177" t="s">
        <v>0</v>
      </c>
      <c r="L29" s="42"/>
      <c r="M29" s="172"/>
      <c r="N29" s="172"/>
      <c r="O29" s="154"/>
      <c r="P29" s="161"/>
      <c r="Q29" s="154"/>
      <c r="R29" s="154"/>
      <c r="S29" s="38"/>
      <c r="T29" s="38"/>
      <c r="U29" s="38"/>
      <c r="V29" s="38"/>
    </row>
    <row r="30" spans="1:30" x14ac:dyDescent="0.25">
      <c r="A30" s="27" t="s">
        <v>61</v>
      </c>
      <c r="B30" s="69"/>
      <c r="C30" s="78"/>
      <c r="D30" s="55">
        <f>SUM(D27:D29)</f>
        <v>-21526</v>
      </c>
      <c r="E30" s="47"/>
      <c r="F30" s="55">
        <f>SUM(F27:F29)</f>
        <v>-13603</v>
      </c>
      <c r="H30" s="55">
        <f>SUM(H27:H29)</f>
        <v>-46680</v>
      </c>
      <c r="I30" s="42"/>
      <c r="J30" s="55">
        <f>SUM(J27:J29)</f>
        <v>21091</v>
      </c>
      <c r="L30" s="42"/>
      <c r="M30" s="172"/>
      <c r="N30" s="172"/>
      <c r="O30" s="154"/>
      <c r="P30" s="156"/>
      <c r="Q30" s="154"/>
      <c r="R30" s="154"/>
      <c r="S30" s="38"/>
      <c r="T30" s="38"/>
      <c r="U30" s="38"/>
      <c r="V30" s="38"/>
    </row>
    <row r="31" spans="1:30" x14ac:dyDescent="0.25">
      <c r="A31" s="78"/>
      <c r="B31" s="78"/>
      <c r="C31" s="78"/>
      <c r="D31" s="44"/>
      <c r="E31" s="44"/>
      <c r="F31" s="44"/>
      <c r="H31" s="44"/>
      <c r="I31" s="42"/>
      <c r="J31" s="44"/>
      <c r="L31" s="42"/>
      <c r="M31" s="172"/>
      <c r="N31" s="172"/>
      <c r="O31" s="154"/>
      <c r="P31" s="156"/>
      <c r="Q31" s="154"/>
      <c r="R31" s="154"/>
      <c r="S31" s="38"/>
      <c r="T31" s="38"/>
      <c r="U31" s="38"/>
      <c r="V31" s="38"/>
    </row>
    <row r="32" spans="1:30" x14ac:dyDescent="0.25">
      <c r="A32" s="27" t="s">
        <v>79</v>
      </c>
      <c r="B32" s="78" t="s">
        <v>0</v>
      </c>
      <c r="C32" s="78" t="s">
        <v>0</v>
      </c>
      <c r="D32" s="55">
        <f>D25+D30</f>
        <v>94618</v>
      </c>
      <c r="E32" s="47" t="s">
        <v>0</v>
      </c>
      <c r="F32" s="55">
        <f>F25+F30</f>
        <v>114047</v>
      </c>
      <c r="H32" s="55">
        <f>H25+H30</f>
        <v>194474</v>
      </c>
      <c r="I32" s="57"/>
      <c r="J32" s="55">
        <f>J25+J30</f>
        <v>271354</v>
      </c>
      <c r="L32" s="42"/>
      <c r="M32" s="172"/>
      <c r="N32" s="172"/>
      <c r="O32" s="154"/>
      <c r="P32" s="156"/>
      <c r="Q32" s="154"/>
      <c r="R32" s="154"/>
      <c r="S32" s="38"/>
      <c r="T32" s="38"/>
      <c r="U32" s="38"/>
      <c r="V32" s="38"/>
    </row>
    <row r="33" spans="1:22" x14ac:dyDescent="0.25">
      <c r="A33" s="78" t="s">
        <v>0</v>
      </c>
      <c r="B33" s="78" t="s">
        <v>0</v>
      </c>
      <c r="C33" s="78" t="s">
        <v>0</v>
      </c>
      <c r="D33" s="44" t="s">
        <v>0</v>
      </c>
      <c r="E33" s="44" t="s">
        <v>0</v>
      </c>
      <c r="F33" s="44" t="s">
        <v>0</v>
      </c>
      <c r="H33" s="44" t="s">
        <v>0</v>
      </c>
      <c r="I33" s="42"/>
      <c r="J33" s="44" t="s">
        <v>0</v>
      </c>
      <c r="L33" s="42"/>
      <c r="M33" s="172"/>
      <c r="N33" s="172"/>
      <c r="O33" s="154"/>
      <c r="P33" s="156"/>
      <c r="Q33" s="154"/>
      <c r="R33" s="154"/>
      <c r="S33" s="38"/>
      <c r="T33" s="38"/>
      <c r="U33" s="38"/>
      <c r="V33" s="38"/>
    </row>
    <row r="34" spans="1:22" x14ac:dyDescent="0.25">
      <c r="A34" s="78" t="s">
        <v>73</v>
      </c>
      <c r="B34" s="78">
        <v>12</v>
      </c>
      <c r="C34" s="78" t="s">
        <v>0</v>
      </c>
      <c r="D34" s="44">
        <v>-10350</v>
      </c>
      <c r="E34" s="44" t="s">
        <v>0</v>
      </c>
      <c r="F34" s="44">
        <v>-5533</v>
      </c>
      <c r="H34" s="44">
        <v>-23560</v>
      </c>
      <c r="I34" s="42"/>
      <c r="J34" s="44">
        <v>-10164</v>
      </c>
      <c r="L34" s="42"/>
      <c r="M34" s="172"/>
      <c r="N34" s="172"/>
      <c r="O34" s="154"/>
      <c r="P34" s="156"/>
      <c r="Q34" s="154"/>
      <c r="R34" s="154"/>
      <c r="S34" s="38"/>
      <c r="T34" s="38"/>
      <c r="U34" s="38"/>
      <c r="V34" s="38"/>
    </row>
    <row r="35" spans="1:22" x14ac:dyDescent="0.25">
      <c r="A35" s="78" t="s">
        <v>74</v>
      </c>
      <c r="B35" s="78">
        <v>12</v>
      </c>
      <c r="C35" s="78" t="s">
        <v>0</v>
      </c>
      <c r="D35" s="45">
        <v>745</v>
      </c>
      <c r="E35" s="44" t="s">
        <v>0</v>
      </c>
      <c r="F35" s="45">
        <v>-4374</v>
      </c>
      <c r="H35" s="45">
        <v>4716</v>
      </c>
      <c r="I35" s="42"/>
      <c r="J35" s="45">
        <v>-13687</v>
      </c>
      <c r="L35" s="42"/>
      <c r="M35" s="172"/>
      <c r="N35" s="172"/>
      <c r="O35" s="154"/>
      <c r="P35" s="156"/>
      <c r="Q35" s="154"/>
      <c r="R35" s="154"/>
      <c r="S35" s="38"/>
      <c r="T35" s="38"/>
      <c r="U35" s="38"/>
      <c r="V35" s="38"/>
    </row>
    <row r="36" spans="1:22" x14ac:dyDescent="0.25">
      <c r="A36" s="78"/>
      <c r="B36" s="78"/>
      <c r="C36" s="78"/>
      <c r="D36" s="69"/>
      <c r="E36" s="44"/>
      <c r="F36" s="69"/>
      <c r="H36" s="69"/>
      <c r="I36" s="42"/>
      <c r="J36" s="69"/>
      <c r="L36" s="42"/>
      <c r="M36" s="172"/>
      <c r="N36" s="172"/>
      <c r="O36" s="154"/>
      <c r="P36" s="161"/>
      <c r="Q36" s="154"/>
      <c r="R36" s="154"/>
      <c r="S36" s="41"/>
      <c r="T36" s="41"/>
      <c r="U36" s="41"/>
    </row>
    <row r="37" spans="1:22" x14ac:dyDescent="0.25">
      <c r="A37" s="27" t="s">
        <v>114</v>
      </c>
      <c r="B37" s="78" t="s">
        <v>0</v>
      </c>
      <c r="C37" s="78" t="s">
        <v>0</v>
      </c>
      <c r="D37" s="55">
        <f>SUM(D34:D36)</f>
        <v>-9605</v>
      </c>
      <c r="E37" s="47" t="s">
        <v>0</v>
      </c>
      <c r="F37" s="55">
        <f>SUM(F34:F36)</f>
        <v>-9907</v>
      </c>
      <c r="H37" s="55">
        <f>SUM(H34:H36)</f>
        <v>-18844</v>
      </c>
      <c r="I37" s="42"/>
      <c r="J37" s="55">
        <f>SUM(J34:J36)</f>
        <v>-23851</v>
      </c>
      <c r="L37" s="42"/>
      <c r="M37" s="172"/>
      <c r="N37" s="172"/>
      <c r="O37" s="155"/>
      <c r="P37" s="41"/>
      <c r="Q37" s="155"/>
      <c r="R37" s="155"/>
      <c r="T37" s="41"/>
      <c r="U37" s="41"/>
    </row>
    <row r="38" spans="1:22" x14ac:dyDescent="0.25">
      <c r="A38" s="78" t="s">
        <v>0</v>
      </c>
      <c r="B38" s="78" t="s">
        <v>0</v>
      </c>
      <c r="C38" s="78" t="s">
        <v>0</v>
      </c>
      <c r="D38" s="44" t="s">
        <v>0</v>
      </c>
      <c r="E38" s="44" t="s">
        <v>0</v>
      </c>
      <c r="F38" s="44" t="s">
        <v>0</v>
      </c>
      <c r="H38" s="44" t="s">
        <v>0</v>
      </c>
      <c r="I38" s="42"/>
      <c r="J38" s="44" t="s">
        <v>0</v>
      </c>
      <c r="L38" s="42"/>
      <c r="M38" s="172"/>
      <c r="N38" s="172"/>
      <c r="O38" s="155"/>
      <c r="P38" s="41"/>
      <c r="Q38" s="155"/>
      <c r="R38" s="155"/>
      <c r="S38" s="41"/>
      <c r="T38" s="41"/>
    </row>
    <row r="39" spans="1:22" ht="15.75" thickBot="1" x14ac:dyDescent="0.3">
      <c r="A39" s="27" t="s">
        <v>92</v>
      </c>
      <c r="B39" s="78" t="s">
        <v>0</v>
      </c>
      <c r="C39" s="78" t="s">
        <v>0</v>
      </c>
      <c r="D39" s="48">
        <f>D32+D37</f>
        <v>85013</v>
      </c>
      <c r="E39" s="46"/>
      <c r="F39" s="48">
        <f>F32+F37</f>
        <v>104140</v>
      </c>
      <c r="H39" s="48">
        <f>H32+H37</f>
        <v>175630</v>
      </c>
      <c r="I39" s="42"/>
      <c r="J39" s="48">
        <f>J32+J37</f>
        <v>247503</v>
      </c>
      <c r="L39" s="42"/>
      <c r="M39" s="172"/>
      <c r="N39" s="172"/>
      <c r="O39" s="155"/>
      <c r="P39" s="41"/>
      <c r="Q39" s="155"/>
      <c r="R39" s="155"/>
      <c r="S39" s="41"/>
      <c r="T39" s="41"/>
      <c r="U39" s="41"/>
    </row>
    <row r="40" spans="1:22" ht="15.75" thickTop="1" x14ac:dyDescent="0.25">
      <c r="A40" s="78" t="s">
        <v>0</v>
      </c>
      <c r="B40" s="78" t="s">
        <v>0</v>
      </c>
      <c r="C40" s="78" t="s">
        <v>0</v>
      </c>
      <c r="D40" s="78" t="s">
        <v>0</v>
      </c>
      <c r="E40" s="78" t="s">
        <v>0</v>
      </c>
      <c r="F40" s="78" t="s">
        <v>0</v>
      </c>
      <c r="H40" s="78" t="s">
        <v>0</v>
      </c>
      <c r="J40" s="78" t="s">
        <v>0</v>
      </c>
      <c r="O40" s="155"/>
      <c r="Q40" s="155"/>
      <c r="R40" s="155"/>
      <c r="T40" s="41"/>
    </row>
    <row r="41" spans="1:22" x14ac:dyDescent="0.25">
      <c r="F41" s="9"/>
      <c r="H41" s="9"/>
      <c r="J41" s="9"/>
      <c r="M41" s="38"/>
      <c r="N41" s="41"/>
      <c r="O41" s="155"/>
      <c r="P41" s="41"/>
      <c r="Q41" s="155"/>
      <c r="R41" s="155"/>
      <c r="S41" s="41"/>
      <c r="T41" s="41"/>
      <c r="U41" s="41"/>
    </row>
    <row r="42" spans="1:22" ht="15.75" x14ac:dyDescent="0.25">
      <c r="A42" s="1" t="s">
        <v>120</v>
      </c>
      <c r="H42" s="162"/>
      <c r="J42" s="162"/>
      <c r="M42" s="172"/>
      <c r="O42" s="155"/>
      <c r="Q42" s="155"/>
      <c r="R42" s="155"/>
      <c r="S42" s="41"/>
      <c r="T42" s="41"/>
    </row>
    <row r="43" spans="1:22" ht="15.75" x14ac:dyDescent="0.25">
      <c r="H43" s="181"/>
      <c r="J43" s="162"/>
      <c r="M43" s="172"/>
      <c r="N43" s="41"/>
      <c r="O43" s="155"/>
      <c r="P43" s="41"/>
      <c r="Q43" s="155"/>
      <c r="R43" s="155"/>
      <c r="T43" s="41"/>
      <c r="U43" s="41"/>
    </row>
    <row r="44" spans="1:22" x14ac:dyDescent="0.25">
      <c r="L44" s="42"/>
      <c r="T44" s="41"/>
    </row>
    <row r="45" spans="1:22" x14ac:dyDescent="0.25">
      <c r="D45" s="133"/>
      <c r="E45" s="133"/>
      <c r="F45" s="133"/>
      <c r="G45" s="133"/>
      <c r="H45" s="133"/>
      <c r="I45" s="133"/>
      <c r="J45" s="133"/>
      <c r="L45" s="42"/>
    </row>
    <row r="46" spans="1:22" x14ac:dyDescent="0.25">
      <c r="T46" s="41"/>
    </row>
  </sheetData>
  <pageMargins left="1.1417322834645669" right="1.1417322834645669" top="0.6692913385826772" bottom="0.51181102362204722" header="0.51181102362204722" footer="0.51181102362204722"/>
  <pageSetup paperSize="9" scale="57" firstPageNumber="7" orientation="portrait" useFirstPageNumber="1" horizontalDpi="1200" verticalDpi="1200" r:id="rId1"/>
  <headerFooter scaleWithDoc="0" alignWithMargins="0">
    <oddFooter>&amp;C&amp;"Times New Roman,Normal"&amp;11&amp;P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6"/>
  <sheetViews>
    <sheetView showGridLines="0" zoomScaleNormal="100" zoomScaleSheetLayoutView="100" workbookViewId="0">
      <selection activeCell="D13" sqref="D13"/>
    </sheetView>
  </sheetViews>
  <sheetFormatPr defaultRowHeight="15" x14ac:dyDescent="0.25"/>
  <cols>
    <col min="1" max="1" width="66.7109375" style="1" customWidth="1"/>
    <col min="2" max="2" width="3.85546875" style="1" customWidth="1"/>
    <col min="3" max="3" width="2.7109375" style="1" customWidth="1"/>
    <col min="4" max="4" width="16.140625" style="1" customWidth="1"/>
    <col min="5" max="5" width="2.7109375" style="1" customWidth="1"/>
    <col min="6" max="6" width="16.7109375" style="1" customWidth="1"/>
    <col min="7" max="7" width="2.85546875" style="1" customWidth="1"/>
    <col min="8" max="8" width="13.140625" style="1" customWidth="1"/>
    <col min="9" max="9" width="3.42578125" style="1" customWidth="1"/>
    <col min="10" max="10" width="15.42578125" style="1" customWidth="1"/>
    <col min="11" max="16384" width="9.140625" style="1"/>
  </cols>
  <sheetData>
    <row r="1" spans="1:16" s="6" customFormat="1" ht="20.25" x14ac:dyDescent="0.3">
      <c r="A1" s="6" t="s">
        <v>57</v>
      </c>
    </row>
    <row r="2" spans="1:16" s="3" customFormat="1" x14ac:dyDescent="0.25"/>
    <row r="3" spans="1:16" s="7" customFormat="1" ht="18.75" x14ac:dyDescent="0.3">
      <c r="A3" s="183" t="s">
        <v>81</v>
      </c>
      <c r="B3" s="183"/>
      <c r="C3" s="183"/>
      <c r="D3" s="183"/>
      <c r="E3" s="183"/>
      <c r="F3" s="183"/>
    </row>
    <row r="4" spans="1:16" s="24" customFormat="1" ht="14.25" x14ac:dyDescent="0.2">
      <c r="A4" s="97"/>
      <c r="B4" s="97"/>
      <c r="C4" s="97"/>
      <c r="D4" s="97"/>
      <c r="E4" s="97"/>
      <c r="F4" s="97"/>
    </row>
    <row r="5" spans="1:16" s="83" customFormat="1" ht="15.75" x14ac:dyDescent="0.25">
      <c r="A5" s="68" t="s">
        <v>133</v>
      </c>
      <c r="B5" s="68"/>
      <c r="C5" s="98"/>
      <c r="D5" s="98"/>
      <c r="E5" s="98"/>
      <c r="F5" s="98"/>
    </row>
    <row r="6" spans="1:16" s="3" customFormat="1" x14ac:dyDescent="0.25"/>
    <row r="7" spans="1:16" s="85" customFormat="1" ht="15.75" x14ac:dyDescent="0.25">
      <c r="A7" s="33" t="s">
        <v>55</v>
      </c>
      <c r="B7" s="33"/>
      <c r="C7" s="33"/>
      <c r="E7" s="106"/>
      <c r="F7" s="106"/>
    </row>
    <row r="8" spans="1:16" s="31" customFormat="1" x14ac:dyDescent="0.25">
      <c r="A8" s="30"/>
      <c r="B8" s="30"/>
      <c r="C8" s="30"/>
      <c r="D8" s="24"/>
      <c r="E8" s="36"/>
      <c r="F8" s="36"/>
    </row>
    <row r="9" spans="1:16" s="31" customFormat="1" x14ac:dyDescent="0.25">
      <c r="A9" s="30"/>
      <c r="B9" s="30"/>
      <c r="C9" s="30"/>
      <c r="D9" s="32"/>
      <c r="E9" s="36"/>
      <c r="F9" s="36"/>
    </row>
    <row r="10" spans="1:16" s="31" customFormat="1" ht="28.5" x14ac:dyDescent="0.25">
      <c r="A10" s="30"/>
      <c r="B10" s="30"/>
      <c r="C10" s="30"/>
      <c r="D10" s="26" t="s">
        <v>134</v>
      </c>
      <c r="E10" s="36" t="s">
        <v>0</v>
      </c>
      <c r="F10" s="26" t="s">
        <v>124</v>
      </c>
      <c r="G10" s="1"/>
      <c r="H10" s="26" t="s">
        <v>135</v>
      </c>
      <c r="I10" s="1"/>
      <c r="J10" s="26" t="s">
        <v>125</v>
      </c>
      <c r="N10" s="157"/>
      <c r="P10" s="157"/>
    </row>
    <row r="11" spans="1:16" x14ac:dyDescent="0.25">
      <c r="A11" s="8" t="s">
        <v>0</v>
      </c>
      <c r="B11" s="8"/>
      <c r="C11" s="8"/>
      <c r="D11" s="104" t="s">
        <v>0</v>
      </c>
      <c r="E11" s="130" t="s">
        <v>0</v>
      </c>
      <c r="F11" s="104" t="s">
        <v>0</v>
      </c>
      <c r="N11" s="41"/>
    </row>
    <row r="12" spans="1:16" x14ac:dyDescent="0.25">
      <c r="A12" s="2" t="s">
        <v>92</v>
      </c>
      <c r="B12" s="2"/>
      <c r="C12" s="2"/>
      <c r="D12" s="131">
        <v>85013</v>
      </c>
      <c r="E12" s="132" t="s">
        <v>0</v>
      </c>
      <c r="F12" s="131">
        <v>104140</v>
      </c>
      <c r="G12" s="133"/>
      <c r="H12" s="131">
        <v>175630</v>
      </c>
      <c r="J12" s="131">
        <v>247503</v>
      </c>
      <c r="N12" s="41"/>
    </row>
    <row r="13" spans="1:16" x14ac:dyDescent="0.25">
      <c r="A13" s="2"/>
      <c r="B13" s="2"/>
      <c r="C13" s="2"/>
      <c r="D13" s="134"/>
      <c r="E13" s="132"/>
      <c r="F13" s="134"/>
      <c r="G13" s="133"/>
      <c r="H13" s="132"/>
      <c r="J13" s="132"/>
    </row>
    <row r="14" spans="1:16" x14ac:dyDescent="0.25">
      <c r="A14" s="2" t="s">
        <v>67</v>
      </c>
      <c r="B14" s="2"/>
      <c r="C14" s="2"/>
      <c r="D14" s="135">
        <f>SUM(D15:D17)</f>
        <v>-139</v>
      </c>
      <c r="E14" s="135"/>
      <c r="F14" s="135">
        <f>SUM(F15:F17)</f>
        <v>-2877</v>
      </c>
      <c r="G14" s="133"/>
      <c r="H14" s="135">
        <f>SUM(H15:H17)</f>
        <v>-150</v>
      </c>
      <c r="J14" s="135">
        <f>SUM(J15:J17)</f>
        <v>-3776</v>
      </c>
      <c r="N14" s="41"/>
      <c r="P14" s="41"/>
    </row>
    <row r="15" spans="1:16" x14ac:dyDescent="0.25">
      <c r="A15" s="136" t="s">
        <v>68</v>
      </c>
      <c r="B15" s="136"/>
      <c r="C15" s="136"/>
      <c r="D15" s="107">
        <v>0</v>
      </c>
      <c r="E15" s="107"/>
      <c r="F15" s="107">
        <v>0</v>
      </c>
      <c r="G15" s="133"/>
      <c r="H15" s="137">
        <v>0</v>
      </c>
      <c r="J15" s="137">
        <v>0</v>
      </c>
      <c r="N15" s="41"/>
    </row>
    <row r="16" spans="1:16" x14ac:dyDescent="0.25">
      <c r="A16" s="1" t="s">
        <v>69</v>
      </c>
      <c r="D16" s="138">
        <v>-139</v>
      </c>
      <c r="E16" s="137" t="s">
        <v>0</v>
      </c>
      <c r="F16" s="138">
        <v>-2877</v>
      </c>
      <c r="G16" s="133"/>
      <c r="H16" s="139">
        <v>-150</v>
      </c>
      <c r="J16" s="139">
        <v>-3776</v>
      </c>
      <c r="N16" s="41"/>
    </row>
    <row r="17" spans="1:16" x14ac:dyDescent="0.25">
      <c r="A17" s="8" t="s">
        <v>84</v>
      </c>
      <c r="B17" s="8"/>
      <c r="C17" s="8"/>
      <c r="D17" s="140">
        <v>0</v>
      </c>
      <c r="E17" s="139" t="s">
        <v>0</v>
      </c>
      <c r="F17" s="140">
        <v>0</v>
      </c>
      <c r="G17" s="133"/>
      <c r="H17" s="140">
        <v>0</v>
      </c>
      <c r="J17" s="140">
        <v>0</v>
      </c>
      <c r="N17" s="41"/>
      <c r="P17" s="41"/>
    </row>
    <row r="18" spans="1:16" x14ac:dyDescent="0.25">
      <c r="A18" s="8"/>
      <c r="B18" s="8"/>
      <c r="C18" s="8"/>
      <c r="D18" s="141"/>
      <c r="E18" s="142"/>
      <c r="F18" s="141"/>
      <c r="G18" s="133"/>
      <c r="H18" s="141"/>
      <c r="J18" s="141"/>
      <c r="N18" s="41"/>
    </row>
    <row r="19" spans="1:16" ht="15.75" thickBot="1" x14ac:dyDescent="0.3">
      <c r="A19" s="2" t="s">
        <v>115</v>
      </c>
      <c r="B19" s="2"/>
      <c r="C19" s="2"/>
      <c r="D19" s="143">
        <f>D12+D14</f>
        <v>84874</v>
      </c>
      <c r="E19" s="132" t="s">
        <v>0</v>
      </c>
      <c r="F19" s="143">
        <f>F12+F14</f>
        <v>101263</v>
      </c>
      <c r="G19" s="133"/>
      <c r="H19" s="144">
        <f>H12+H14</f>
        <v>175480</v>
      </c>
      <c r="J19" s="144">
        <f>J12+J14</f>
        <v>243727</v>
      </c>
      <c r="N19" s="41"/>
    </row>
    <row r="20" spans="1:16" ht="15.75" thickTop="1" x14ac:dyDescent="0.25">
      <c r="A20" s="2"/>
      <c r="B20" s="2"/>
      <c r="C20" s="2"/>
      <c r="D20" s="66"/>
      <c r="E20" s="39"/>
      <c r="F20" s="67"/>
      <c r="G20" s="38"/>
      <c r="P20" s="41"/>
    </row>
    <row r="22" spans="1:16" x14ac:dyDescent="0.25">
      <c r="A22" s="1" t="s">
        <v>120</v>
      </c>
      <c r="N22" s="41"/>
    </row>
    <row r="23" spans="1:16" x14ac:dyDescent="0.25">
      <c r="D23" s="9"/>
    </row>
    <row r="24" spans="1:16" x14ac:dyDescent="0.25">
      <c r="N24" s="41"/>
      <c r="P24" s="41"/>
    </row>
    <row r="25" spans="1:16" x14ac:dyDescent="0.25">
      <c r="N25" s="41"/>
    </row>
    <row r="26" spans="1:16" x14ac:dyDescent="0.25">
      <c r="N26" s="41"/>
    </row>
  </sheetData>
  <mergeCells count="1">
    <mergeCell ref="A3:F3"/>
  </mergeCells>
  <pageMargins left="1.1417322834645669" right="1.1417322834645669" top="0.6692913385826772" bottom="0.51181102362204722" header="0.51181102362204722" footer="0.51181102362204722"/>
  <pageSetup paperSize="9" scale="53" firstPageNumber="8" orientation="portrait" useFirstPageNumber="1" horizontalDpi="1200" verticalDpi="1200" r:id="rId1"/>
  <headerFooter scaleWithDoc="0" alignWithMargins="0">
    <oddFooter>&amp;C&amp;"Times New Roman,Normal"&amp;11&amp;P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8"/>
  <sheetViews>
    <sheetView showGridLines="0" topLeftCell="A8" zoomScaleNormal="100" zoomScaleSheetLayoutView="80" workbookViewId="0">
      <selection activeCell="O25" sqref="O25"/>
    </sheetView>
  </sheetViews>
  <sheetFormatPr defaultRowHeight="15" x14ac:dyDescent="0.25"/>
  <cols>
    <col min="1" max="1" width="60.28515625" customWidth="1"/>
    <col min="2" max="2" width="2.7109375" customWidth="1"/>
    <col min="3" max="3" width="6.7109375" style="96" customWidth="1"/>
    <col min="4" max="4" width="2.7109375" customWidth="1"/>
    <col min="5" max="5" width="13.7109375" style="75" customWidth="1"/>
    <col min="6" max="6" width="2.7109375" style="75" customWidth="1"/>
    <col min="7" max="7" width="14.5703125" style="75" bestFit="1" customWidth="1"/>
    <col min="8" max="8" width="2.7109375" style="75" customWidth="1"/>
    <col min="9" max="9" width="13.7109375" style="75" customWidth="1"/>
    <col min="10" max="10" width="2.7109375" style="75" customWidth="1"/>
    <col min="11" max="11" width="13.7109375" style="75" customWidth="1"/>
    <col min="12" max="12" width="2.7109375" style="75" customWidth="1"/>
    <col min="13" max="13" width="13.7109375" style="75" customWidth="1"/>
    <col min="14" max="14" width="2.7109375" style="75" customWidth="1"/>
    <col min="15" max="15" width="13.7109375" style="75" customWidth="1"/>
    <col min="16" max="16" width="2.7109375" style="75" customWidth="1"/>
    <col min="17" max="17" width="13.7109375" style="75" customWidth="1"/>
  </cols>
  <sheetData>
    <row r="1" spans="1:17" s="6" customFormat="1" ht="20.25" x14ac:dyDescent="0.3">
      <c r="A1" s="5" t="s">
        <v>54</v>
      </c>
      <c r="B1" s="5"/>
      <c r="C1" s="86"/>
      <c r="D1" s="5"/>
    </row>
    <row r="2" spans="1:17" s="3" customFormat="1" ht="8.25" customHeight="1" x14ac:dyDescent="0.25">
      <c r="A2" s="4"/>
      <c r="B2" s="4"/>
      <c r="C2" s="87"/>
      <c r="D2" s="4"/>
    </row>
    <row r="3" spans="1:17" s="7" customFormat="1" ht="18.75" x14ac:dyDescent="0.3">
      <c r="A3" s="17" t="s">
        <v>83</v>
      </c>
      <c r="B3" s="17"/>
      <c r="C3" s="88"/>
      <c r="D3" s="17"/>
    </row>
    <row r="4" spans="1:17" s="24" customFormat="1" ht="14.25" x14ac:dyDescent="0.2">
      <c r="A4" s="4"/>
      <c r="B4" s="4"/>
      <c r="C4" s="87"/>
      <c r="D4" s="4"/>
    </row>
    <row r="5" spans="1:17" s="83" customFormat="1" ht="15.75" x14ac:dyDescent="0.25">
      <c r="A5" s="68" t="s">
        <v>133</v>
      </c>
      <c r="B5" s="68"/>
      <c r="C5" s="89"/>
      <c r="D5" s="68"/>
    </row>
    <row r="6" spans="1:17" s="3" customFormat="1" x14ac:dyDescent="0.25">
      <c r="C6" s="90"/>
    </row>
    <row r="7" spans="1:17" s="85" customFormat="1" ht="15.75" x14ac:dyDescent="0.25">
      <c r="A7" s="85" t="s">
        <v>55</v>
      </c>
      <c r="C7" s="91"/>
    </row>
    <row r="8" spans="1:17" s="3" customFormat="1" x14ac:dyDescent="0.25">
      <c r="A8" s="79"/>
      <c r="B8" s="79"/>
      <c r="C8" s="92"/>
      <c r="D8" s="79"/>
    </row>
    <row r="9" spans="1:17" s="3" customFormat="1" x14ac:dyDescent="0.25">
      <c r="A9" s="79"/>
      <c r="B9" s="79"/>
      <c r="C9" s="92"/>
      <c r="D9" s="79"/>
    </row>
    <row r="10" spans="1:17" s="12" customFormat="1" ht="15.75" x14ac:dyDescent="0.25">
      <c r="A10" s="23"/>
      <c r="B10" s="23"/>
      <c r="C10" s="56"/>
      <c r="D10" s="23"/>
      <c r="E10" s="24"/>
      <c r="F10" s="24"/>
      <c r="G10" s="24"/>
      <c r="H10" s="24"/>
      <c r="I10" s="184" t="s">
        <v>64</v>
      </c>
      <c r="J10" s="184"/>
      <c r="K10" s="184"/>
      <c r="L10" s="24"/>
      <c r="M10" s="24"/>
      <c r="N10" s="24"/>
      <c r="O10" s="24"/>
      <c r="P10" s="24"/>
      <c r="Q10" s="24"/>
    </row>
    <row r="11" spans="1:17" ht="57.75" x14ac:dyDescent="0.25">
      <c r="A11" s="4" t="s">
        <v>0</v>
      </c>
      <c r="B11" s="4"/>
      <c r="C11" s="19" t="s">
        <v>77</v>
      </c>
      <c r="D11" s="4"/>
      <c r="E11" s="19" t="s">
        <v>58</v>
      </c>
      <c r="F11" s="19" t="s">
        <v>0</v>
      </c>
      <c r="G11" s="19" t="s">
        <v>24</v>
      </c>
      <c r="H11" s="19"/>
      <c r="I11" s="19" t="s">
        <v>48</v>
      </c>
      <c r="J11" s="19" t="s">
        <v>0</v>
      </c>
      <c r="K11" s="19" t="s">
        <v>49</v>
      </c>
      <c r="L11" s="19" t="s">
        <v>0</v>
      </c>
      <c r="M11" s="19" t="s">
        <v>65</v>
      </c>
      <c r="N11" s="19" t="s">
        <v>0</v>
      </c>
      <c r="O11" s="19" t="s">
        <v>25</v>
      </c>
      <c r="P11" s="19" t="s">
        <v>0</v>
      </c>
      <c r="Q11" s="19" t="s">
        <v>66</v>
      </c>
    </row>
    <row r="12" spans="1:17" x14ac:dyDescent="0.25">
      <c r="A12" s="4"/>
      <c r="B12" s="4"/>
      <c r="C12" s="87"/>
      <c r="D12" s="4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s="23" customFormat="1" ht="17.25" customHeight="1" x14ac:dyDescent="0.2">
      <c r="A13" s="20" t="s">
        <v>126</v>
      </c>
      <c r="B13" s="20"/>
      <c r="C13" s="93"/>
      <c r="D13" s="20"/>
      <c r="E13" s="74">
        <v>2074069</v>
      </c>
      <c r="F13" s="74"/>
      <c r="G13" s="74">
        <v>108137</v>
      </c>
      <c r="H13" s="74"/>
      <c r="I13" s="74">
        <v>102252</v>
      </c>
      <c r="J13" s="74"/>
      <c r="K13" s="74">
        <v>51946</v>
      </c>
      <c r="L13" s="74"/>
      <c r="M13" s="74">
        <v>0</v>
      </c>
      <c r="N13" s="74"/>
      <c r="O13" s="74">
        <v>-88163</v>
      </c>
      <c r="P13" s="74"/>
      <c r="Q13" s="74">
        <f>SUM(E13:O13)</f>
        <v>2248241</v>
      </c>
    </row>
    <row r="14" spans="1:17" s="23" customFormat="1" ht="17.25" customHeight="1" x14ac:dyDescent="0.2">
      <c r="A14" s="20"/>
      <c r="B14" s="20"/>
      <c r="C14" s="93"/>
      <c r="D14" s="20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spans="1:17" x14ac:dyDescent="0.25">
      <c r="A15" s="22" t="s">
        <v>50</v>
      </c>
      <c r="B15" s="22"/>
      <c r="C15" s="94" t="s">
        <v>129</v>
      </c>
      <c r="D15" s="22"/>
      <c r="E15" s="71">
        <v>0</v>
      </c>
      <c r="F15" s="71"/>
      <c r="G15" s="71">
        <v>0</v>
      </c>
      <c r="H15" s="71"/>
      <c r="I15" s="71">
        <v>0</v>
      </c>
      <c r="J15" s="71"/>
      <c r="K15" s="71">
        <v>0</v>
      </c>
      <c r="L15" s="71"/>
      <c r="M15" s="71">
        <v>0</v>
      </c>
      <c r="N15" s="71"/>
      <c r="O15" s="71">
        <v>0</v>
      </c>
      <c r="P15" s="71"/>
      <c r="Q15" s="71">
        <v>30021</v>
      </c>
    </row>
    <row r="16" spans="1:17" x14ac:dyDescent="0.25">
      <c r="A16" s="22" t="s">
        <v>25</v>
      </c>
      <c r="B16" s="22"/>
      <c r="C16" s="94" t="s">
        <v>128</v>
      </c>
      <c r="D16" s="22"/>
      <c r="E16" s="71">
        <v>0</v>
      </c>
      <c r="F16" s="71"/>
      <c r="G16" s="71">
        <v>0</v>
      </c>
      <c r="H16" s="71"/>
      <c r="I16" s="71">
        <v>0</v>
      </c>
      <c r="J16" s="71"/>
      <c r="K16" s="71">
        <v>0</v>
      </c>
      <c r="L16" s="71"/>
      <c r="M16" s="71">
        <v>0</v>
      </c>
      <c r="N16" s="71"/>
      <c r="O16" s="71">
        <v>-3776</v>
      </c>
      <c r="P16" s="71"/>
      <c r="Q16" s="71">
        <v>-7566</v>
      </c>
    </row>
    <row r="17" spans="1:18" x14ac:dyDescent="0.25">
      <c r="A17" s="22"/>
      <c r="B17" s="22"/>
      <c r="C17" s="94"/>
      <c r="D17" s="22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</row>
    <row r="18" spans="1:18" x14ac:dyDescent="0.25">
      <c r="A18" s="22" t="s">
        <v>92</v>
      </c>
      <c r="B18" s="22"/>
      <c r="C18" s="94"/>
      <c r="D18" s="22"/>
      <c r="E18" s="71">
        <v>0</v>
      </c>
      <c r="F18" s="71"/>
      <c r="G18" s="71">
        <v>0</v>
      </c>
      <c r="H18" s="71"/>
      <c r="I18" s="71">
        <v>0</v>
      </c>
      <c r="J18" s="71"/>
      <c r="K18" s="71">
        <v>0</v>
      </c>
      <c r="L18" s="71"/>
      <c r="M18" s="71">
        <v>247503</v>
      </c>
      <c r="N18" s="71"/>
      <c r="O18" s="71">
        <v>0</v>
      </c>
      <c r="P18" s="71"/>
      <c r="Q18" s="71">
        <v>83697</v>
      </c>
    </row>
    <row r="19" spans="1:18" x14ac:dyDescent="0.25">
      <c r="A19" s="22"/>
      <c r="B19" s="22"/>
      <c r="C19" s="94"/>
      <c r="D19" s="22"/>
      <c r="E19" s="71"/>
      <c r="F19" s="70"/>
      <c r="G19" s="71"/>
      <c r="H19" s="70"/>
      <c r="I19" s="71"/>
      <c r="J19" s="71"/>
      <c r="K19" s="71"/>
      <c r="L19" s="71"/>
      <c r="M19" s="71"/>
      <c r="N19" s="71"/>
      <c r="O19" s="71"/>
      <c r="P19" s="71"/>
      <c r="Q19" s="71"/>
    </row>
    <row r="20" spans="1:18" ht="15.75" thickBot="1" x14ac:dyDescent="0.3">
      <c r="A20" s="20" t="s">
        <v>127</v>
      </c>
      <c r="B20" s="20"/>
      <c r="C20" s="93"/>
      <c r="D20" s="20"/>
      <c r="E20" s="73">
        <f>SUM(E13:E18)</f>
        <v>2074069</v>
      </c>
      <c r="F20" s="74"/>
      <c r="G20" s="73">
        <f>SUM(G13:G18)</f>
        <v>108137</v>
      </c>
      <c r="H20" s="74"/>
      <c r="I20" s="73">
        <f>SUM(I13:I18)</f>
        <v>102252</v>
      </c>
      <c r="J20" s="74"/>
      <c r="K20" s="73">
        <f>SUM(K13:K18)</f>
        <v>51946</v>
      </c>
      <c r="L20" s="74"/>
      <c r="M20" s="73">
        <f>SUM(M13:M18)</f>
        <v>247503</v>
      </c>
      <c r="N20" s="74"/>
      <c r="O20" s="73">
        <f>SUM(O13:O18)</f>
        <v>-91939</v>
      </c>
      <c r="P20" s="74"/>
      <c r="Q20" s="73">
        <f>SUM(E20:O20)</f>
        <v>2491968</v>
      </c>
    </row>
    <row r="21" spans="1:18" ht="15.75" thickTop="1" x14ac:dyDescent="0.25">
      <c r="A21" s="20"/>
      <c r="B21" s="20"/>
      <c r="C21" s="93"/>
      <c r="D21" s="20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spans="1:18" x14ac:dyDescent="0.25">
      <c r="A22" s="20" t="s">
        <v>136</v>
      </c>
      <c r="B22" s="20"/>
      <c r="C22" s="93"/>
      <c r="D22" s="20"/>
      <c r="E22" s="74">
        <v>2176397</v>
      </c>
      <c r="F22" s="74"/>
      <c r="G22" s="74">
        <v>63360</v>
      </c>
      <c r="H22" s="74"/>
      <c r="I22" s="74">
        <v>321509</v>
      </c>
      <c r="J22" s="74"/>
      <c r="K22" s="74">
        <v>71663</v>
      </c>
      <c r="L22" s="74"/>
      <c r="M22" s="74">
        <v>0</v>
      </c>
      <c r="N22" s="74"/>
      <c r="O22" s="74">
        <v>-83873</v>
      </c>
      <c r="P22" s="74"/>
      <c r="Q22" s="74">
        <f>SUM(E22:O22)</f>
        <v>2549056</v>
      </c>
    </row>
    <row r="23" spans="1:18" x14ac:dyDescent="0.25">
      <c r="A23" s="20"/>
      <c r="B23" s="20"/>
      <c r="C23" s="93"/>
      <c r="D23" s="20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spans="1:18" x14ac:dyDescent="0.25">
      <c r="A24" s="22" t="s">
        <v>50</v>
      </c>
      <c r="B24" s="22"/>
      <c r="C24" s="94" t="s">
        <v>129</v>
      </c>
      <c r="D24" s="22"/>
      <c r="E24" s="71">
        <v>0</v>
      </c>
      <c r="F24" s="71"/>
      <c r="G24" s="71">
        <v>0</v>
      </c>
      <c r="H24" s="71"/>
      <c r="I24" s="71">
        <v>0</v>
      </c>
      <c r="J24" s="71"/>
      <c r="K24" s="71">
        <v>0</v>
      </c>
      <c r="L24" s="71"/>
      <c r="M24" s="71">
        <v>0</v>
      </c>
      <c r="N24" s="71"/>
      <c r="O24" s="71">
        <v>-150</v>
      </c>
      <c r="P24" s="71"/>
      <c r="Q24" s="71">
        <f t="shared" ref="Q24:Q28" si="0">SUM(E24:O24)</f>
        <v>-150</v>
      </c>
      <c r="R24" s="21"/>
    </row>
    <row r="25" spans="1:18" x14ac:dyDescent="0.25">
      <c r="A25" s="22" t="s">
        <v>25</v>
      </c>
      <c r="B25" s="22"/>
      <c r="C25" s="94" t="s">
        <v>128</v>
      </c>
      <c r="D25" s="22"/>
      <c r="E25" s="71">
        <v>0</v>
      </c>
      <c r="F25" s="71"/>
      <c r="G25" s="71">
        <v>0</v>
      </c>
      <c r="H25" s="71"/>
      <c r="I25" s="71">
        <v>0</v>
      </c>
      <c r="J25" s="71"/>
      <c r="K25" s="71">
        <v>0</v>
      </c>
      <c r="L25" s="71"/>
      <c r="M25" s="71">
        <v>0</v>
      </c>
      <c r="N25" s="71"/>
      <c r="O25" s="71">
        <v>0</v>
      </c>
      <c r="P25" s="71"/>
      <c r="Q25" s="71">
        <f t="shared" si="0"/>
        <v>0</v>
      </c>
    </row>
    <row r="26" spans="1:18" x14ac:dyDescent="0.25">
      <c r="A26" s="22" t="s">
        <v>116</v>
      </c>
      <c r="B26" s="22"/>
      <c r="C26" s="94" t="s">
        <v>130</v>
      </c>
      <c r="D26" s="22"/>
      <c r="E26" s="71">
        <v>0</v>
      </c>
      <c r="F26" s="71"/>
      <c r="G26" s="71">
        <v>0</v>
      </c>
      <c r="H26" s="71"/>
      <c r="I26" s="71">
        <v>0</v>
      </c>
      <c r="J26" s="71"/>
      <c r="K26" s="71">
        <v>0</v>
      </c>
      <c r="L26" s="71"/>
      <c r="M26" s="71">
        <v>0</v>
      </c>
      <c r="N26" s="71"/>
      <c r="O26" s="71">
        <v>0</v>
      </c>
      <c r="P26" s="71"/>
      <c r="Q26" s="71">
        <f t="shared" si="0"/>
        <v>0</v>
      </c>
    </row>
    <row r="27" spans="1:18" x14ac:dyDescent="0.25">
      <c r="A27" s="22"/>
      <c r="B27" s="22"/>
      <c r="C27" s="94"/>
      <c r="D27" s="22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21"/>
    </row>
    <row r="28" spans="1:18" x14ac:dyDescent="0.25">
      <c r="A28" s="22" t="s">
        <v>92</v>
      </c>
      <c r="B28" s="22"/>
      <c r="C28" s="94"/>
      <c r="D28" s="22"/>
      <c r="E28" s="71">
        <v>0</v>
      </c>
      <c r="F28" s="71"/>
      <c r="G28" s="71">
        <v>0</v>
      </c>
      <c r="H28" s="71"/>
      <c r="I28" s="71">
        <v>0</v>
      </c>
      <c r="J28" s="71"/>
      <c r="K28" s="71">
        <v>0</v>
      </c>
      <c r="L28" s="71"/>
      <c r="M28" s="71">
        <v>175630</v>
      </c>
      <c r="N28" s="71"/>
      <c r="O28" s="71">
        <v>0</v>
      </c>
      <c r="P28" s="71"/>
      <c r="Q28" s="71">
        <f t="shared" si="0"/>
        <v>175630</v>
      </c>
    </row>
    <row r="29" spans="1:18" x14ac:dyDescent="0.25">
      <c r="A29" s="22"/>
      <c r="B29" s="22"/>
      <c r="C29" s="94"/>
      <c r="D29" s="22"/>
      <c r="E29" s="72"/>
      <c r="F29" s="71"/>
      <c r="G29" s="72"/>
      <c r="H29" s="71"/>
      <c r="I29" s="72"/>
      <c r="J29" s="71"/>
      <c r="K29" s="72"/>
      <c r="L29" s="71"/>
      <c r="M29" s="72"/>
      <c r="N29" s="71"/>
      <c r="O29" s="72"/>
      <c r="P29" s="71"/>
      <c r="Q29" s="72"/>
    </row>
    <row r="30" spans="1:18" x14ac:dyDescent="0.25">
      <c r="A30" s="1"/>
      <c r="B30" s="1"/>
      <c r="C30" s="95"/>
      <c r="D30" s="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</row>
    <row r="31" spans="1:18" ht="15.75" thickBot="1" x14ac:dyDescent="0.3">
      <c r="A31" s="20" t="s">
        <v>137</v>
      </c>
      <c r="B31" s="20"/>
      <c r="C31" s="93"/>
      <c r="D31" s="20"/>
      <c r="E31" s="73">
        <f>SUM(E22:E30)</f>
        <v>2176397</v>
      </c>
      <c r="F31" s="74"/>
      <c r="G31" s="73">
        <f>SUM(G22:G30)</f>
        <v>63360</v>
      </c>
      <c r="H31" s="74"/>
      <c r="I31" s="73">
        <f>SUM(I22:I30)</f>
        <v>321509</v>
      </c>
      <c r="J31" s="74"/>
      <c r="K31" s="73">
        <f>SUM(K22:K30)</f>
        <v>71663</v>
      </c>
      <c r="L31" s="74"/>
      <c r="M31" s="73">
        <f>SUM(M22:M30)</f>
        <v>175630</v>
      </c>
      <c r="N31" s="74"/>
      <c r="O31" s="73">
        <f>SUM(O22:O30)</f>
        <v>-84023</v>
      </c>
      <c r="P31" s="74"/>
      <c r="Q31" s="73">
        <f>SUM(Q22:Q30)</f>
        <v>2724536</v>
      </c>
    </row>
    <row r="32" spans="1:18" ht="15.75" thickTop="1" x14ac:dyDescent="0.25">
      <c r="A32" s="20"/>
      <c r="B32" s="20"/>
      <c r="C32" s="93"/>
      <c r="D32" s="20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</row>
    <row r="33" spans="1:18" x14ac:dyDescent="0.25">
      <c r="A33" s="1"/>
      <c r="B33" s="1"/>
      <c r="C33" s="95"/>
      <c r="D33" s="1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8" x14ac:dyDescent="0.25">
      <c r="A34" s="1" t="s">
        <v>120</v>
      </c>
      <c r="B34" s="1"/>
      <c r="C34" s="95"/>
      <c r="D34" s="1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43" spans="1:18" x14ac:dyDescent="0.25">
      <c r="E43" s="158"/>
      <c r="G43" s="158"/>
      <c r="I43" s="158"/>
      <c r="K43" s="158"/>
      <c r="O43" s="158"/>
      <c r="R43" s="159"/>
    </row>
    <row r="44" spans="1:18" x14ac:dyDescent="0.25">
      <c r="G44" s="158"/>
      <c r="R44" s="159"/>
    </row>
    <row r="45" spans="1:18" x14ac:dyDescent="0.25">
      <c r="O45" s="158"/>
      <c r="R45" s="159"/>
    </row>
    <row r="47" spans="1:18" x14ac:dyDescent="0.25">
      <c r="M47" s="158"/>
      <c r="R47" s="159"/>
    </row>
    <row r="49" spans="5:18" x14ac:dyDescent="0.25">
      <c r="E49" s="158"/>
      <c r="G49" s="158"/>
      <c r="I49" s="158"/>
      <c r="K49" s="158"/>
      <c r="M49" s="158"/>
      <c r="O49" s="158"/>
      <c r="R49" s="159"/>
    </row>
    <row r="50" spans="5:18" x14ac:dyDescent="0.25">
      <c r="E50" s="158"/>
      <c r="G50" s="158"/>
      <c r="I50" s="158"/>
      <c r="K50" s="158"/>
      <c r="O50" s="158"/>
      <c r="R50" s="159"/>
    </row>
    <row r="52" spans="5:18" x14ac:dyDescent="0.25">
      <c r="G52" s="158"/>
      <c r="R52" s="159"/>
    </row>
    <row r="53" spans="5:18" x14ac:dyDescent="0.25">
      <c r="O53" s="158"/>
      <c r="R53" s="159"/>
    </row>
    <row r="54" spans="5:18" x14ac:dyDescent="0.25">
      <c r="I54" s="158"/>
      <c r="R54" s="159"/>
    </row>
    <row r="58" spans="5:18" x14ac:dyDescent="0.25">
      <c r="E58" s="158"/>
      <c r="G58" s="158"/>
      <c r="I58" s="158"/>
      <c r="K58" s="158"/>
      <c r="M58" s="158"/>
      <c r="O58" s="158"/>
      <c r="R58" s="159"/>
    </row>
  </sheetData>
  <mergeCells count="1">
    <mergeCell ref="I10:K10"/>
  </mergeCells>
  <pageMargins left="1.1417322834645669" right="1.1417322834645669" top="0.6692913385826772" bottom="0.51181102362204722" header="0.51181102362204722" footer="0.51181102362204722"/>
  <pageSetup paperSize="9" scale="64" firstPageNumber="9" orientation="landscape" useFirstPageNumber="1" horizontalDpi="1200" verticalDpi="1200" r:id="rId1"/>
  <headerFooter scaleWithDoc="0" alignWithMargins="0">
    <oddFooter>&amp;C&amp;"Times New Roman,Normal"&amp;11&amp;P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2"/>
  <sheetViews>
    <sheetView showGridLines="0" tabSelected="1" topLeftCell="A36" zoomScaleNormal="100" zoomScaleSheetLayoutView="85" workbookViewId="0">
      <selection activeCell="J55" sqref="J55"/>
    </sheetView>
  </sheetViews>
  <sheetFormatPr defaultRowHeight="15" x14ac:dyDescent="0.25"/>
  <cols>
    <col min="1" max="1" width="73.85546875" style="1" customWidth="1"/>
    <col min="2" max="2" width="2.7109375" style="1" customWidth="1"/>
    <col min="3" max="3" width="6.42578125" style="95" bestFit="1" customWidth="1"/>
    <col min="4" max="5" width="2.7109375" style="1" customWidth="1"/>
    <col min="6" max="6" width="13.7109375" style="1" customWidth="1"/>
    <col min="7" max="7" width="2.7109375" style="1" customWidth="1"/>
    <col min="8" max="8" width="13.7109375" style="1" customWidth="1"/>
    <col min="9" max="10" width="10.42578125" style="1" bestFit="1" customWidth="1"/>
    <col min="11" max="11" width="9.140625" style="1"/>
    <col min="12" max="12" width="9.5703125" style="1" bestFit="1" customWidth="1"/>
    <col min="13" max="14" width="9.140625" style="1"/>
    <col min="15" max="15" width="9.5703125" style="1" bestFit="1" customWidth="1"/>
    <col min="16" max="20" width="9.140625" style="1"/>
    <col min="21" max="21" width="9.5703125" style="1" bestFit="1" customWidth="1"/>
    <col min="22" max="16384" width="9.140625" style="1"/>
  </cols>
  <sheetData>
    <row r="1" spans="1:27" s="6" customFormat="1" ht="20.25" x14ac:dyDescent="0.3">
      <c r="A1" s="5" t="s">
        <v>54</v>
      </c>
      <c r="B1" s="5"/>
      <c r="C1" s="86"/>
      <c r="D1" s="5"/>
      <c r="E1" s="5"/>
    </row>
    <row r="2" spans="1:27" s="3" customFormat="1" x14ac:dyDescent="0.25">
      <c r="A2" s="4"/>
      <c r="B2" s="4"/>
      <c r="C2" s="87"/>
      <c r="D2" s="4"/>
      <c r="E2" s="4"/>
    </row>
    <row r="3" spans="1:27" s="7" customFormat="1" ht="18.75" x14ac:dyDescent="0.3">
      <c r="A3" s="183" t="s">
        <v>82</v>
      </c>
      <c r="B3" s="183"/>
      <c r="C3" s="183"/>
      <c r="D3" s="183"/>
      <c r="E3" s="183"/>
      <c r="F3" s="183"/>
      <c r="G3" s="183"/>
      <c r="H3" s="183"/>
    </row>
    <row r="4" spans="1:27" s="24" customFormat="1" ht="14.25" x14ac:dyDescent="0.2">
      <c r="A4" s="97"/>
      <c r="B4" s="97"/>
      <c r="C4" s="87"/>
      <c r="D4" s="97"/>
      <c r="E4" s="97"/>
      <c r="F4" s="97"/>
      <c r="G4" s="97"/>
      <c r="H4" s="97"/>
    </row>
    <row r="5" spans="1:27" s="83" customFormat="1" ht="15.75" x14ac:dyDescent="0.25">
      <c r="A5" s="68" t="s">
        <v>133</v>
      </c>
      <c r="B5" s="68"/>
      <c r="C5" s="89"/>
      <c r="D5" s="68"/>
      <c r="E5" s="98"/>
      <c r="F5" s="98"/>
      <c r="G5" s="98"/>
      <c r="H5" s="98"/>
    </row>
    <row r="6" spans="1:27" s="3" customFormat="1" x14ac:dyDescent="0.25">
      <c r="A6" s="4"/>
      <c r="B6" s="4"/>
      <c r="C6" s="87"/>
      <c r="D6" s="4"/>
      <c r="E6" s="4"/>
    </row>
    <row r="7" spans="1:27" s="85" customFormat="1" ht="15.75" x14ac:dyDescent="0.25">
      <c r="A7" s="33" t="s">
        <v>55</v>
      </c>
      <c r="B7" s="33"/>
      <c r="C7" s="100"/>
      <c r="D7" s="33"/>
      <c r="E7" s="33"/>
    </row>
    <row r="8" spans="1:27" s="23" customFormat="1" x14ac:dyDescent="0.2">
      <c r="A8" s="99"/>
      <c r="B8" s="99"/>
      <c r="C8" s="101"/>
      <c r="D8" s="99"/>
      <c r="E8" s="99"/>
      <c r="L8" s="124"/>
      <c r="M8" s="124"/>
      <c r="O8" s="124"/>
      <c r="Q8" s="124"/>
      <c r="S8" s="124"/>
    </row>
    <row r="9" spans="1:27" s="3" customFormat="1" x14ac:dyDescent="0.25">
      <c r="A9" s="4"/>
      <c r="B9" s="4"/>
      <c r="C9" s="87"/>
      <c r="D9" s="4"/>
      <c r="E9" s="4"/>
      <c r="L9" s="123"/>
      <c r="M9" s="123"/>
      <c r="O9" s="123"/>
    </row>
    <row r="10" spans="1:27" x14ac:dyDescent="0.25">
      <c r="C10" s="102" t="s">
        <v>77</v>
      </c>
      <c r="F10" s="108">
        <v>46203</v>
      </c>
      <c r="G10" s="26"/>
      <c r="H10" s="108">
        <v>45838</v>
      </c>
      <c r="L10" s="41"/>
      <c r="M10" s="41"/>
      <c r="N10" s="41"/>
      <c r="O10" s="41"/>
      <c r="Q10" s="41"/>
      <c r="R10" s="41"/>
      <c r="S10" s="41"/>
      <c r="U10" s="41"/>
      <c r="W10" s="41"/>
      <c r="Y10" s="41"/>
      <c r="AA10" s="41"/>
    </row>
    <row r="11" spans="1:27" x14ac:dyDescent="0.25">
      <c r="A11" s="4" t="s">
        <v>51</v>
      </c>
      <c r="B11" s="4"/>
      <c r="C11" s="87"/>
      <c r="D11" s="4"/>
      <c r="E11" s="4"/>
      <c r="F11" s="13" t="s">
        <v>0</v>
      </c>
      <c r="G11" s="13" t="s">
        <v>0</v>
      </c>
      <c r="H11" s="13" t="s">
        <v>0</v>
      </c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Y11" s="41"/>
      <c r="AA11" s="41"/>
    </row>
    <row r="12" spans="1:27" x14ac:dyDescent="0.25">
      <c r="A12" s="2" t="s">
        <v>33</v>
      </c>
      <c r="B12" s="2"/>
      <c r="C12" s="103"/>
      <c r="D12" s="2"/>
      <c r="E12" s="2"/>
      <c r="F12" s="14">
        <f>DRE!H39</f>
        <v>175630</v>
      </c>
      <c r="G12" s="15" t="s">
        <v>0</v>
      </c>
      <c r="H12" s="14">
        <f>DRE!J39</f>
        <v>247503</v>
      </c>
      <c r="L12" s="41"/>
      <c r="M12" s="41"/>
      <c r="N12" s="41"/>
      <c r="O12" s="41"/>
      <c r="Q12" s="41"/>
      <c r="R12" s="41"/>
      <c r="S12" s="41"/>
      <c r="U12" s="41"/>
      <c r="Y12" s="41"/>
      <c r="AA12" s="41"/>
    </row>
    <row r="13" spans="1:27" x14ac:dyDescent="0.25">
      <c r="A13" s="49" t="s">
        <v>70</v>
      </c>
      <c r="B13" s="49"/>
      <c r="C13" s="104"/>
      <c r="D13" s="49"/>
      <c r="E13" s="49"/>
      <c r="F13" s="16"/>
      <c r="G13" s="15" t="s">
        <v>0</v>
      </c>
      <c r="H13" s="16"/>
      <c r="L13" s="41"/>
      <c r="M13" s="41"/>
      <c r="N13" s="41"/>
      <c r="O13" s="41"/>
      <c r="P13" s="41"/>
      <c r="Q13" s="41"/>
      <c r="R13" s="41"/>
      <c r="S13" s="41"/>
      <c r="U13" s="41"/>
      <c r="V13" s="41"/>
      <c r="W13" s="41"/>
      <c r="Y13" s="41"/>
      <c r="AA13" s="41"/>
    </row>
    <row r="14" spans="1:27" x14ac:dyDescent="0.25">
      <c r="A14" s="50" t="s">
        <v>106</v>
      </c>
      <c r="B14" s="50"/>
      <c r="C14" s="105"/>
      <c r="D14" s="50"/>
      <c r="E14" s="50"/>
      <c r="F14" s="15">
        <v>31064</v>
      </c>
      <c r="G14" s="15"/>
      <c r="H14" s="15">
        <v>81100</v>
      </c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W14" s="41"/>
      <c r="Y14" s="41"/>
      <c r="AA14" s="41"/>
    </row>
    <row r="15" spans="1:27" x14ac:dyDescent="0.25">
      <c r="A15" s="50" t="s">
        <v>107</v>
      </c>
      <c r="B15" s="50"/>
      <c r="C15" s="105"/>
      <c r="D15" s="50"/>
      <c r="E15" s="50"/>
      <c r="F15" s="15">
        <v>-9043</v>
      </c>
      <c r="G15" s="15"/>
      <c r="H15" s="15">
        <v>-6758</v>
      </c>
      <c r="L15" s="41"/>
      <c r="M15" s="41"/>
      <c r="N15" s="41"/>
      <c r="O15" s="41"/>
      <c r="P15" s="41"/>
      <c r="Q15" s="41"/>
      <c r="S15" s="41"/>
      <c r="T15" s="41"/>
      <c r="U15" s="41"/>
      <c r="V15" s="41"/>
    </row>
    <row r="16" spans="1:27" x14ac:dyDescent="0.25">
      <c r="A16" s="50" t="s">
        <v>34</v>
      </c>
      <c r="B16" s="50"/>
      <c r="C16" s="105"/>
      <c r="D16" s="50"/>
      <c r="E16" s="50"/>
      <c r="F16" s="15">
        <v>866</v>
      </c>
      <c r="G16" s="15"/>
      <c r="H16" s="15">
        <v>380</v>
      </c>
      <c r="L16" s="41"/>
      <c r="M16" s="41"/>
      <c r="N16" s="41"/>
      <c r="O16" s="41"/>
      <c r="P16" s="41"/>
      <c r="Q16" s="41"/>
      <c r="R16" s="41"/>
      <c r="S16" s="41"/>
      <c r="W16" s="41"/>
    </row>
    <row r="17" spans="1:23" x14ac:dyDescent="0.25">
      <c r="A17" s="50" t="s">
        <v>78</v>
      </c>
      <c r="B17" s="50"/>
      <c r="C17" s="105"/>
      <c r="D17" s="50"/>
      <c r="E17" s="50"/>
      <c r="F17" s="15">
        <v>-1158</v>
      </c>
      <c r="G17" s="15"/>
      <c r="H17" s="15">
        <v>-93673</v>
      </c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</row>
    <row r="18" spans="1:23" x14ac:dyDescent="0.25">
      <c r="A18" s="50" t="s">
        <v>59</v>
      </c>
      <c r="B18" s="50"/>
      <c r="C18" s="105"/>
      <c r="D18" s="50"/>
      <c r="E18" s="50"/>
      <c r="F18" s="15">
        <v>1460</v>
      </c>
      <c r="G18" s="15"/>
      <c r="H18" s="15">
        <v>-295</v>
      </c>
      <c r="L18" s="41"/>
      <c r="M18" s="41"/>
      <c r="N18" s="41"/>
      <c r="O18" s="41"/>
      <c r="P18" s="41"/>
      <c r="Q18" s="41"/>
      <c r="R18" s="41"/>
      <c r="S18" s="41"/>
      <c r="V18" s="41"/>
    </row>
    <row r="19" spans="1:23" x14ac:dyDescent="0.25">
      <c r="A19" s="185" t="s">
        <v>35</v>
      </c>
      <c r="B19" s="185"/>
      <c r="C19" s="186"/>
      <c r="D19" s="185"/>
      <c r="E19" s="185"/>
      <c r="F19" s="187">
        <v>-3364</v>
      </c>
      <c r="G19" s="187"/>
      <c r="H19" s="187">
        <v>-3451</v>
      </c>
      <c r="L19" s="41"/>
      <c r="M19" s="41"/>
      <c r="N19" s="41"/>
      <c r="O19" s="41"/>
      <c r="P19" s="41"/>
      <c r="Q19" s="41"/>
      <c r="R19" s="41"/>
    </row>
    <row r="20" spans="1:23" x14ac:dyDescent="0.25">
      <c r="A20" s="50" t="s">
        <v>36</v>
      </c>
      <c r="B20" s="50"/>
      <c r="C20" s="105"/>
      <c r="D20" s="50"/>
      <c r="E20" s="50"/>
      <c r="F20" s="15">
        <v>-4716</v>
      </c>
      <c r="G20" s="15"/>
      <c r="H20" s="15">
        <v>13687</v>
      </c>
      <c r="L20" s="41"/>
      <c r="M20" s="41"/>
      <c r="N20" s="41"/>
      <c r="O20" s="41"/>
      <c r="Q20" s="41"/>
      <c r="R20" s="41"/>
      <c r="S20" s="41"/>
      <c r="W20" s="41"/>
    </row>
    <row r="21" spans="1:23" x14ac:dyDescent="0.25">
      <c r="A21" s="185" t="s">
        <v>37</v>
      </c>
      <c r="B21" s="185"/>
      <c r="C21" s="186"/>
      <c r="D21" s="185"/>
      <c r="E21" s="185"/>
      <c r="F21" s="187">
        <v>72699</v>
      </c>
      <c r="G21" s="187"/>
      <c r="H21" s="187">
        <v>54057</v>
      </c>
      <c r="L21" s="41"/>
      <c r="M21" s="41"/>
      <c r="N21" s="41"/>
      <c r="O21" s="41"/>
      <c r="Q21" s="41"/>
    </row>
    <row r="22" spans="1:23" x14ac:dyDescent="0.25">
      <c r="A22" s="185" t="s">
        <v>38</v>
      </c>
      <c r="B22" s="185"/>
      <c r="C22" s="186"/>
      <c r="D22" s="185"/>
      <c r="E22" s="185"/>
      <c r="F22" s="187">
        <v>53</v>
      </c>
      <c r="G22" s="187"/>
      <c r="H22" s="187">
        <v>1712</v>
      </c>
      <c r="K22" s="41"/>
      <c r="L22" s="41"/>
      <c r="M22" s="41"/>
      <c r="N22" s="41"/>
      <c r="O22" s="41"/>
      <c r="P22" s="41"/>
      <c r="Q22" s="41"/>
      <c r="R22" s="41"/>
      <c r="T22" s="41"/>
      <c r="W22" s="41"/>
    </row>
    <row r="23" spans="1:23" x14ac:dyDescent="0.25">
      <c r="A23" s="185" t="s">
        <v>109</v>
      </c>
      <c r="B23" s="185"/>
      <c r="C23" s="186"/>
      <c r="D23" s="185"/>
      <c r="E23" s="185"/>
      <c r="F23" s="187">
        <v>17402</v>
      </c>
      <c r="G23" s="187"/>
      <c r="H23" s="187">
        <v>-2210</v>
      </c>
      <c r="L23" s="41"/>
      <c r="M23" s="41"/>
      <c r="N23" s="41"/>
      <c r="O23" s="41"/>
      <c r="Q23" s="41"/>
    </row>
    <row r="24" spans="1:23" x14ac:dyDescent="0.25">
      <c r="A24" s="50" t="s">
        <v>39</v>
      </c>
      <c r="B24" s="50"/>
      <c r="C24" s="105"/>
      <c r="D24" s="50"/>
      <c r="E24" s="50"/>
      <c r="F24" s="15">
        <v>418</v>
      </c>
      <c r="G24" s="15"/>
      <c r="H24" s="15">
        <v>587</v>
      </c>
      <c r="L24" s="41"/>
      <c r="Q24" s="41"/>
      <c r="S24" s="41"/>
    </row>
    <row r="25" spans="1:23" x14ac:dyDescent="0.25">
      <c r="A25" s="50" t="s">
        <v>40</v>
      </c>
      <c r="B25" s="50"/>
      <c r="C25" s="105"/>
      <c r="D25" s="50"/>
      <c r="E25" s="50"/>
      <c r="F25" s="15">
        <v>1</v>
      </c>
      <c r="G25" s="15"/>
      <c r="H25" s="15">
        <v>14</v>
      </c>
      <c r="L25" s="41"/>
      <c r="M25" s="41"/>
      <c r="N25" s="41"/>
      <c r="O25" s="41"/>
      <c r="Q25" s="41"/>
      <c r="S25" s="41"/>
    </row>
    <row r="26" spans="1:23" x14ac:dyDescent="0.25">
      <c r="A26" s="50" t="s">
        <v>41</v>
      </c>
      <c r="B26" s="50"/>
      <c r="C26" s="105"/>
      <c r="D26" s="50"/>
      <c r="E26" s="50"/>
      <c r="F26" s="15">
        <v>9710</v>
      </c>
      <c r="G26" s="15"/>
      <c r="H26" s="15">
        <v>10429</v>
      </c>
      <c r="L26" s="41"/>
      <c r="M26" s="41"/>
      <c r="N26" s="41"/>
      <c r="O26" s="41"/>
      <c r="Q26" s="41"/>
    </row>
    <row r="27" spans="1:23" x14ac:dyDescent="0.25">
      <c r="A27" s="50" t="s">
        <v>108</v>
      </c>
      <c r="B27" s="50"/>
      <c r="C27" s="105"/>
      <c r="D27" s="50"/>
      <c r="E27" s="50"/>
      <c r="F27" s="15">
        <v>-4175</v>
      </c>
      <c r="G27" s="15"/>
      <c r="H27" s="15">
        <v>8276</v>
      </c>
      <c r="L27" s="41"/>
      <c r="N27" s="41"/>
    </row>
    <row r="28" spans="1:23" x14ac:dyDescent="0.25">
      <c r="A28" s="50" t="s">
        <v>42</v>
      </c>
      <c r="B28" s="50"/>
      <c r="C28" s="105"/>
      <c r="D28" s="50"/>
      <c r="E28" s="50"/>
      <c r="F28" s="15">
        <v>242</v>
      </c>
      <c r="G28" s="15"/>
      <c r="H28" s="15">
        <v>-10</v>
      </c>
      <c r="L28" s="41"/>
      <c r="M28" s="41"/>
      <c r="O28" s="41"/>
      <c r="Q28" s="41"/>
      <c r="S28" s="41"/>
    </row>
    <row r="29" spans="1:23" x14ac:dyDescent="0.25">
      <c r="A29" s="50" t="s">
        <v>131</v>
      </c>
      <c r="B29" s="50"/>
      <c r="C29" s="105"/>
      <c r="D29" s="50"/>
      <c r="E29" s="50"/>
      <c r="F29" s="15">
        <v>81063</v>
      </c>
      <c r="G29" s="15"/>
      <c r="H29" s="15">
        <v>64065</v>
      </c>
      <c r="L29" s="41"/>
      <c r="N29" s="41"/>
    </row>
    <row r="30" spans="1:23" x14ac:dyDescent="0.25">
      <c r="A30" s="50" t="s">
        <v>43</v>
      </c>
      <c r="B30" s="50"/>
      <c r="C30" s="105"/>
      <c r="D30" s="50"/>
      <c r="E30" s="50"/>
      <c r="F30" s="15">
        <v>17768</v>
      </c>
      <c r="G30" s="15"/>
      <c r="H30" s="15">
        <v>23475</v>
      </c>
      <c r="L30" s="41"/>
      <c r="M30" s="41"/>
      <c r="N30" s="41"/>
      <c r="O30" s="41"/>
      <c r="Q30" s="41"/>
      <c r="S30" s="41"/>
    </row>
    <row r="31" spans="1:23" x14ac:dyDescent="0.25">
      <c r="A31" s="50" t="s">
        <v>44</v>
      </c>
      <c r="B31" s="50"/>
      <c r="C31" s="105"/>
      <c r="D31" s="50"/>
      <c r="E31" s="50"/>
      <c r="F31" s="14">
        <v>-38589</v>
      </c>
      <c r="G31" s="15"/>
      <c r="H31" s="14">
        <v>-95318</v>
      </c>
      <c r="L31" s="41"/>
    </row>
    <row r="32" spans="1:23" x14ac:dyDescent="0.25">
      <c r="A32" s="8"/>
      <c r="B32" s="8"/>
      <c r="C32" s="13"/>
      <c r="D32" s="8"/>
      <c r="E32" s="8"/>
      <c r="F32" s="15"/>
      <c r="G32" s="15"/>
      <c r="H32" s="15"/>
      <c r="L32" s="41"/>
      <c r="M32" s="41"/>
      <c r="N32" s="41"/>
      <c r="O32" s="41"/>
      <c r="Q32" s="41"/>
      <c r="S32" s="41"/>
    </row>
    <row r="33" spans="1:19" x14ac:dyDescent="0.25">
      <c r="A33" s="2" t="s">
        <v>71</v>
      </c>
      <c r="B33" s="2"/>
      <c r="C33" s="103"/>
      <c r="D33" s="2"/>
      <c r="E33" s="2"/>
      <c r="F33" s="60">
        <f>SUM(F11:F31)</f>
        <v>347331</v>
      </c>
      <c r="G33" s="51"/>
      <c r="H33" s="60">
        <f>SUM(H11:H31)</f>
        <v>303570</v>
      </c>
      <c r="J33" s="9"/>
      <c r="L33" s="41"/>
      <c r="M33" s="41"/>
      <c r="O33" s="41"/>
      <c r="Q33" s="41"/>
      <c r="S33" s="41"/>
    </row>
    <row r="34" spans="1:19" x14ac:dyDescent="0.25">
      <c r="A34" s="2"/>
      <c r="B34" s="2"/>
      <c r="C34" s="103"/>
      <c r="D34" s="2"/>
      <c r="E34" s="2"/>
      <c r="F34" s="60"/>
      <c r="G34" s="51"/>
      <c r="H34" s="60"/>
      <c r="J34" s="9"/>
      <c r="L34" s="41"/>
    </row>
    <row r="35" spans="1:19" s="117" customFormat="1" x14ac:dyDescent="0.25">
      <c r="A35" s="117" t="s">
        <v>72</v>
      </c>
      <c r="C35" s="118"/>
      <c r="F35" s="119"/>
      <c r="G35" s="120"/>
      <c r="H35" s="119"/>
      <c r="L35" s="125"/>
      <c r="M35" s="125"/>
      <c r="N35" s="125"/>
      <c r="O35" s="125"/>
      <c r="Q35" s="125"/>
      <c r="S35" s="125"/>
    </row>
    <row r="36" spans="1:19" x14ac:dyDescent="0.25">
      <c r="A36" s="50" t="s">
        <v>4</v>
      </c>
      <c r="B36" s="50"/>
      <c r="C36" s="13">
        <v>6</v>
      </c>
      <c r="D36" s="50"/>
      <c r="E36" s="50"/>
      <c r="F36" s="61">
        <v>-3691</v>
      </c>
      <c r="G36" s="15"/>
      <c r="H36" s="61">
        <v>-84192</v>
      </c>
      <c r="L36" s="41"/>
      <c r="N36" s="41"/>
    </row>
    <row r="37" spans="1:19" x14ac:dyDescent="0.25">
      <c r="A37" s="50" t="s">
        <v>45</v>
      </c>
      <c r="B37" s="50"/>
      <c r="C37" s="13">
        <v>7</v>
      </c>
      <c r="D37" s="50"/>
      <c r="E37" s="50"/>
      <c r="F37" s="62">
        <v>1046</v>
      </c>
      <c r="G37" s="15"/>
      <c r="H37" s="62">
        <v>-344</v>
      </c>
      <c r="L37" s="41"/>
      <c r="M37" s="41"/>
      <c r="N37" s="41"/>
      <c r="O37" s="41"/>
      <c r="Q37" s="41"/>
    </row>
    <row r="38" spans="1:19" x14ac:dyDescent="0.25">
      <c r="A38" s="50" t="s">
        <v>93</v>
      </c>
      <c r="B38" s="50"/>
      <c r="C38" s="13">
        <v>8</v>
      </c>
      <c r="D38" s="50"/>
      <c r="E38" s="50"/>
      <c r="F38" s="62">
        <v>28</v>
      </c>
      <c r="G38" s="15"/>
      <c r="H38" s="62">
        <v>884</v>
      </c>
      <c r="L38" s="41"/>
      <c r="M38" s="41"/>
    </row>
    <row r="39" spans="1:19" x14ac:dyDescent="0.25">
      <c r="A39" s="50" t="s">
        <v>112</v>
      </c>
      <c r="B39" s="50"/>
      <c r="C39" s="13">
        <v>12</v>
      </c>
      <c r="D39" s="50"/>
      <c r="E39" s="50"/>
      <c r="F39" s="62">
        <v>0</v>
      </c>
      <c r="G39" s="15"/>
      <c r="H39" s="62">
        <v>0</v>
      </c>
      <c r="L39" s="41"/>
      <c r="N39" s="41"/>
    </row>
    <row r="40" spans="1:19" x14ac:dyDescent="0.25">
      <c r="A40" s="50" t="s">
        <v>6</v>
      </c>
      <c r="B40" s="50"/>
      <c r="C40" s="13">
        <v>10</v>
      </c>
      <c r="D40" s="50"/>
      <c r="E40" s="50"/>
      <c r="F40" s="62">
        <v>90649</v>
      </c>
      <c r="G40" s="15"/>
      <c r="H40" s="62">
        <v>-21611</v>
      </c>
    </row>
    <row r="41" spans="1:19" x14ac:dyDescent="0.25">
      <c r="A41" s="50" t="s">
        <v>7</v>
      </c>
      <c r="B41" s="50"/>
      <c r="C41" s="13"/>
      <c r="D41" s="50"/>
      <c r="E41" s="50"/>
      <c r="F41" s="62">
        <v>628</v>
      </c>
      <c r="G41" s="15"/>
      <c r="H41" s="62">
        <v>-2238</v>
      </c>
      <c r="N41" s="41"/>
    </row>
    <row r="42" spans="1:19" x14ac:dyDescent="0.25">
      <c r="A42" s="50" t="s">
        <v>9</v>
      </c>
      <c r="B42" s="50"/>
      <c r="C42" s="13">
        <v>11</v>
      </c>
      <c r="D42" s="50"/>
      <c r="E42" s="50"/>
      <c r="F42" s="62">
        <v>1488</v>
      </c>
      <c r="G42" s="15"/>
      <c r="H42" s="62">
        <v>-3334</v>
      </c>
      <c r="N42" s="41"/>
    </row>
    <row r="43" spans="1:19" x14ac:dyDescent="0.25">
      <c r="A43" s="50" t="s">
        <v>16</v>
      </c>
      <c r="B43" s="50"/>
      <c r="C43" s="13">
        <v>18</v>
      </c>
      <c r="D43" s="50"/>
      <c r="E43" s="50"/>
      <c r="F43" s="15">
        <v>-115735</v>
      </c>
      <c r="G43" s="15"/>
      <c r="H43" s="15">
        <v>-10807</v>
      </c>
      <c r="N43" s="41"/>
    </row>
    <row r="44" spans="1:19" x14ac:dyDescent="0.25">
      <c r="A44" s="50" t="s">
        <v>17</v>
      </c>
      <c r="B44" s="50"/>
      <c r="C44" s="13">
        <v>21</v>
      </c>
      <c r="D44" s="50"/>
      <c r="E44" s="50"/>
      <c r="F44" s="15">
        <v>-3536</v>
      </c>
      <c r="G44" s="15"/>
      <c r="H44" s="15">
        <v>-2816</v>
      </c>
      <c r="N44" s="41"/>
    </row>
    <row r="45" spans="1:19" x14ac:dyDescent="0.25">
      <c r="A45" s="50" t="s">
        <v>95</v>
      </c>
      <c r="B45" s="50"/>
      <c r="C45" s="13">
        <v>22</v>
      </c>
      <c r="D45" s="50"/>
      <c r="E45" s="50"/>
      <c r="F45" s="15">
        <v>54519</v>
      </c>
      <c r="G45" s="15"/>
      <c r="H45" s="15">
        <v>42025</v>
      </c>
      <c r="N45" s="41"/>
    </row>
    <row r="46" spans="1:19" x14ac:dyDescent="0.25">
      <c r="A46" s="50" t="s">
        <v>19</v>
      </c>
      <c r="B46" s="50"/>
      <c r="C46" s="13">
        <v>23</v>
      </c>
      <c r="D46" s="50"/>
      <c r="E46" s="50"/>
      <c r="F46" s="14">
        <v>-114885</v>
      </c>
      <c r="G46" s="15"/>
      <c r="H46" s="14">
        <v>-11671</v>
      </c>
    </row>
    <row r="47" spans="1:19" x14ac:dyDescent="0.25">
      <c r="A47" s="8"/>
      <c r="B47" s="8"/>
      <c r="C47" s="13"/>
      <c r="D47" s="8"/>
      <c r="E47" s="8"/>
      <c r="F47" s="15"/>
      <c r="G47" s="15"/>
      <c r="H47" s="15"/>
      <c r="N47" s="41"/>
    </row>
    <row r="48" spans="1:19" s="117" customFormat="1" x14ac:dyDescent="0.25">
      <c r="A48" s="49" t="s">
        <v>75</v>
      </c>
      <c r="B48" s="49"/>
      <c r="C48" s="104"/>
      <c r="D48" s="49"/>
      <c r="E48" s="49"/>
      <c r="F48" s="121">
        <f>SUM(F36:F47)</f>
        <v>-89489</v>
      </c>
      <c r="G48" s="122"/>
      <c r="H48" s="121">
        <f>SUM(H36:H47)</f>
        <v>-94104</v>
      </c>
    </row>
    <row r="49" spans="1:14" x14ac:dyDescent="0.25">
      <c r="A49" s="8" t="s">
        <v>0</v>
      </c>
      <c r="B49" s="8"/>
      <c r="C49" s="13"/>
      <c r="D49" s="8"/>
      <c r="E49" s="8"/>
      <c r="F49" s="15" t="s">
        <v>0</v>
      </c>
      <c r="G49" s="15"/>
      <c r="H49" s="15" t="s">
        <v>0</v>
      </c>
      <c r="N49" s="41"/>
    </row>
    <row r="50" spans="1:14" x14ac:dyDescent="0.25">
      <c r="A50" s="2" t="s">
        <v>76</v>
      </c>
      <c r="B50" s="2"/>
      <c r="C50" s="103"/>
      <c r="D50" s="2"/>
      <c r="E50" s="2"/>
      <c r="F50" s="53">
        <f>SUM(F33+F48)</f>
        <v>257842</v>
      </c>
      <c r="G50" s="15"/>
      <c r="H50" s="53">
        <f>SUM(H33+H48)</f>
        <v>209466</v>
      </c>
    </row>
    <row r="51" spans="1:14" x14ac:dyDescent="0.25">
      <c r="A51" s="8"/>
      <c r="B51" s="8"/>
      <c r="C51" s="13"/>
      <c r="D51" s="8"/>
      <c r="E51" s="8"/>
      <c r="F51" s="15"/>
      <c r="G51" s="15"/>
      <c r="H51" s="15"/>
      <c r="K51" s="41"/>
    </row>
    <row r="52" spans="1:14" x14ac:dyDescent="0.25">
      <c r="A52" s="2" t="s">
        <v>52</v>
      </c>
      <c r="B52" s="2"/>
      <c r="C52" s="103"/>
      <c r="D52" s="2"/>
      <c r="E52" s="2"/>
      <c r="F52" s="15" t="s">
        <v>0</v>
      </c>
      <c r="G52" s="15"/>
      <c r="H52" s="15" t="s">
        <v>0</v>
      </c>
      <c r="K52" s="41"/>
    </row>
    <row r="53" spans="1:14" x14ac:dyDescent="0.25">
      <c r="A53" s="8" t="s">
        <v>99</v>
      </c>
      <c r="B53" s="8"/>
      <c r="C53" s="13">
        <v>17</v>
      </c>
      <c r="D53" s="8"/>
      <c r="E53" s="8"/>
      <c r="F53" s="15">
        <v>-8736</v>
      </c>
      <c r="G53" s="15"/>
      <c r="H53" s="15">
        <v>-23573</v>
      </c>
      <c r="J53" s="133"/>
      <c r="K53" s="41"/>
    </row>
    <row r="54" spans="1:14" x14ac:dyDescent="0.25">
      <c r="A54" s="8" t="s">
        <v>110</v>
      </c>
      <c r="B54" s="8"/>
      <c r="C54" s="13">
        <v>13</v>
      </c>
      <c r="D54" s="8"/>
      <c r="E54" s="8"/>
      <c r="F54" s="15">
        <v>-3154</v>
      </c>
      <c r="G54" s="15"/>
      <c r="H54" s="15">
        <v>-79226</v>
      </c>
      <c r="J54" s="133"/>
      <c r="K54" s="41"/>
      <c r="N54" s="41"/>
    </row>
    <row r="55" spans="1:14" x14ac:dyDescent="0.25">
      <c r="A55" s="8" t="s">
        <v>100</v>
      </c>
      <c r="B55" s="8"/>
      <c r="C55" s="13">
        <v>16</v>
      </c>
      <c r="D55" s="8"/>
      <c r="E55" s="8"/>
      <c r="F55" s="14">
        <v>-190571</v>
      </c>
      <c r="G55" s="15"/>
      <c r="H55" s="14">
        <v>-16854</v>
      </c>
      <c r="J55" s="133"/>
      <c r="K55" s="41"/>
      <c r="L55" s="173"/>
    </row>
    <row r="56" spans="1:14" x14ac:dyDescent="0.25">
      <c r="A56" s="8"/>
      <c r="B56" s="8"/>
      <c r="C56" s="13"/>
      <c r="D56" s="8"/>
      <c r="E56" s="8"/>
      <c r="F56" s="15"/>
      <c r="G56" s="15"/>
      <c r="H56" s="15"/>
      <c r="K56" s="41"/>
      <c r="N56" s="41"/>
    </row>
    <row r="57" spans="1:14" x14ac:dyDescent="0.25">
      <c r="A57" s="188" t="s">
        <v>91</v>
      </c>
      <c r="B57" s="188"/>
      <c r="C57" s="189"/>
      <c r="D57" s="188"/>
      <c r="E57" s="188"/>
      <c r="F57" s="190">
        <f>SUM(F53:F55)</f>
        <v>-202461</v>
      </c>
      <c r="G57" s="191"/>
      <c r="H57" s="190">
        <f>SUM(H53:H55)</f>
        <v>-119653</v>
      </c>
      <c r="K57" s="41"/>
      <c r="N57" s="41"/>
    </row>
    <row r="58" spans="1:14" x14ac:dyDescent="0.25">
      <c r="A58" s="8" t="s">
        <v>0</v>
      </c>
      <c r="B58" s="8"/>
      <c r="C58" s="13"/>
      <c r="D58" s="8"/>
      <c r="E58" s="8"/>
      <c r="F58" s="15" t="s">
        <v>0</v>
      </c>
      <c r="G58" s="15"/>
      <c r="H58" s="15" t="s">
        <v>0</v>
      </c>
      <c r="K58" s="41"/>
    </row>
    <row r="59" spans="1:14" x14ac:dyDescent="0.25">
      <c r="A59" s="2" t="s">
        <v>53</v>
      </c>
      <c r="B59" s="2"/>
      <c r="C59" s="103"/>
      <c r="D59" s="2"/>
      <c r="E59" s="2"/>
      <c r="F59" s="15" t="s">
        <v>0</v>
      </c>
      <c r="G59" s="15"/>
      <c r="H59" s="15" t="s">
        <v>0</v>
      </c>
      <c r="N59" s="41"/>
    </row>
    <row r="60" spans="1:14" x14ac:dyDescent="0.25">
      <c r="A60" s="8" t="s">
        <v>101</v>
      </c>
      <c r="B60" s="8"/>
      <c r="C60" s="13">
        <v>18</v>
      </c>
      <c r="D60" s="8"/>
      <c r="E60" s="8"/>
      <c r="F60" s="58">
        <v>56346</v>
      </c>
      <c r="G60" s="15"/>
      <c r="H60" s="58">
        <v>-9764</v>
      </c>
      <c r="N60" s="41"/>
    </row>
    <row r="61" spans="1:14" x14ac:dyDescent="0.25">
      <c r="A61" s="8" t="s">
        <v>102</v>
      </c>
      <c r="B61" s="8"/>
      <c r="C61" s="13">
        <v>18</v>
      </c>
      <c r="D61" s="8"/>
      <c r="E61" s="8"/>
      <c r="F61" s="58">
        <v>-80071</v>
      </c>
      <c r="G61" s="15"/>
      <c r="H61" s="58">
        <v>-42683</v>
      </c>
      <c r="N61" s="41"/>
    </row>
    <row r="62" spans="1:14" x14ac:dyDescent="0.25">
      <c r="A62" s="8" t="s">
        <v>121</v>
      </c>
      <c r="B62" s="168"/>
      <c r="C62" s="169">
        <v>18</v>
      </c>
      <c r="D62" s="170"/>
      <c r="E62" s="170"/>
      <c r="F62" s="171">
        <v>-17663</v>
      </c>
      <c r="G62" s="70"/>
      <c r="H62" s="171">
        <v>-22696</v>
      </c>
      <c r="N62" s="41"/>
    </row>
    <row r="63" spans="1:14" x14ac:dyDescent="0.25">
      <c r="A63" s="8" t="s">
        <v>118</v>
      </c>
      <c r="B63" s="8"/>
      <c r="C63" s="13" t="s">
        <v>117</v>
      </c>
      <c r="D63" s="8"/>
      <c r="E63" s="8"/>
      <c r="F63" s="58">
        <v>0</v>
      </c>
      <c r="G63" s="15"/>
      <c r="H63" s="58">
        <v>0</v>
      </c>
      <c r="N63" s="41"/>
    </row>
    <row r="64" spans="1:14" x14ac:dyDescent="0.25">
      <c r="A64" s="8" t="s">
        <v>87</v>
      </c>
      <c r="B64" s="8"/>
      <c r="C64" s="13" t="s">
        <v>105</v>
      </c>
      <c r="D64" s="8"/>
      <c r="E64" s="8"/>
      <c r="F64" s="14">
        <v>0</v>
      </c>
      <c r="G64" s="15"/>
      <c r="H64" s="14">
        <v>0</v>
      </c>
    </row>
    <row r="65" spans="1:14" x14ac:dyDescent="0.25">
      <c r="A65" s="8"/>
      <c r="B65" s="8"/>
      <c r="C65" s="13"/>
      <c r="D65" s="8"/>
      <c r="E65" s="8"/>
      <c r="F65" s="15"/>
      <c r="G65" s="15"/>
      <c r="H65" s="15"/>
      <c r="N65" s="41"/>
    </row>
    <row r="66" spans="1:14" x14ac:dyDescent="0.25">
      <c r="A66" s="2" t="s">
        <v>90</v>
      </c>
      <c r="B66" s="2"/>
      <c r="C66" s="103"/>
      <c r="D66" s="2"/>
      <c r="E66" s="2"/>
      <c r="F66" s="53">
        <f>SUM(F60:F65)</f>
        <v>-41388</v>
      </c>
      <c r="G66" s="52"/>
      <c r="H66" s="53">
        <f>SUM(H60:H65)</f>
        <v>-75143</v>
      </c>
    </row>
    <row r="67" spans="1:14" x14ac:dyDescent="0.25">
      <c r="A67" s="8"/>
      <c r="B67" s="8"/>
      <c r="C67" s="13"/>
      <c r="D67" s="8"/>
      <c r="E67" s="8"/>
      <c r="F67" s="15"/>
      <c r="G67" s="15"/>
      <c r="H67" s="15"/>
    </row>
    <row r="68" spans="1:14" ht="15.75" thickBot="1" x14ac:dyDescent="0.3">
      <c r="A68" s="2" t="s">
        <v>89</v>
      </c>
      <c r="B68" s="2"/>
      <c r="C68" s="103"/>
      <c r="D68" s="2"/>
      <c r="E68" s="2"/>
      <c r="F68" s="54">
        <f>F50+F57+F66</f>
        <v>13993</v>
      </c>
      <c r="G68" s="52" t="s">
        <v>0</v>
      </c>
      <c r="H68" s="54">
        <f>H50+H57+H66</f>
        <v>14670</v>
      </c>
      <c r="J68" s="9"/>
      <c r="N68" s="41"/>
    </row>
    <row r="69" spans="1:14" ht="15.75" thickTop="1" x14ac:dyDescent="0.25">
      <c r="A69" s="8" t="s">
        <v>0</v>
      </c>
      <c r="B69" s="8"/>
      <c r="C69" s="13"/>
      <c r="D69" s="8"/>
      <c r="E69" s="8"/>
      <c r="F69" s="15" t="s">
        <v>0</v>
      </c>
      <c r="G69" s="15" t="s">
        <v>0</v>
      </c>
      <c r="H69" s="15" t="s">
        <v>0</v>
      </c>
      <c r="N69" s="41"/>
    </row>
    <row r="70" spans="1:14" x14ac:dyDescent="0.25">
      <c r="A70" s="8" t="s">
        <v>46</v>
      </c>
      <c r="B70" s="8"/>
      <c r="C70" s="13">
        <v>5</v>
      </c>
      <c r="D70" s="8"/>
      <c r="E70" s="8"/>
      <c r="F70" s="58">
        <v>388522</v>
      </c>
      <c r="G70" s="15" t="s">
        <v>0</v>
      </c>
      <c r="H70" s="58">
        <v>404767</v>
      </c>
      <c r="M70" s="41"/>
    </row>
    <row r="71" spans="1:14" x14ac:dyDescent="0.25">
      <c r="A71" s="8" t="s">
        <v>47</v>
      </c>
      <c r="B71" s="8"/>
      <c r="C71" s="13">
        <v>5</v>
      </c>
      <c r="D71" s="8"/>
      <c r="E71" s="8"/>
      <c r="F71" s="59">
        <v>402515</v>
      </c>
      <c r="G71" s="15" t="s">
        <v>0</v>
      </c>
      <c r="H71" s="59">
        <v>419437</v>
      </c>
      <c r="M71" s="41"/>
      <c r="N71" s="41"/>
    </row>
    <row r="72" spans="1:14" x14ac:dyDescent="0.25">
      <c r="A72" s="8"/>
      <c r="B72" s="8"/>
      <c r="C72" s="13"/>
      <c r="D72" s="8"/>
      <c r="E72" s="8"/>
      <c r="F72" s="15"/>
      <c r="G72" s="15"/>
      <c r="H72" s="15"/>
      <c r="M72" s="41"/>
      <c r="N72" s="41"/>
    </row>
    <row r="73" spans="1:14" ht="15.75" thickBot="1" x14ac:dyDescent="0.3">
      <c r="A73" s="2" t="s">
        <v>89</v>
      </c>
      <c r="B73" s="2"/>
      <c r="C73" s="103"/>
      <c r="D73" s="2"/>
      <c r="E73" s="2"/>
      <c r="F73" s="76">
        <f>F71-F70</f>
        <v>13993</v>
      </c>
      <c r="G73" s="35"/>
      <c r="H73" s="76">
        <f>H71-H70</f>
        <v>14670</v>
      </c>
      <c r="I73" s="35"/>
      <c r="N73" s="41"/>
    </row>
    <row r="74" spans="1:14" ht="15.75" thickTop="1" x14ac:dyDescent="0.25">
      <c r="A74" s="34"/>
      <c r="B74" s="34"/>
      <c r="C74" s="13"/>
      <c r="D74" s="34"/>
      <c r="E74" s="34"/>
      <c r="G74" s="35"/>
      <c r="H74" s="9"/>
      <c r="I74" s="35"/>
      <c r="J74" s="9"/>
      <c r="M74" s="41"/>
    </row>
    <row r="75" spans="1:14" x14ac:dyDescent="0.25">
      <c r="A75" s="34"/>
      <c r="B75" s="34"/>
      <c r="C75" s="13"/>
      <c r="D75" s="34"/>
      <c r="E75" s="34"/>
      <c r="G75" s="35"/>
      <c r="H75" s="9"/>
      <c r="I75" s="35"/>
      <c r="N75" s="41"/>
    </row>
    <row r="76" spans="1:14" x14ac:dyDescent="0.25">
      <c r="A76" s="1" t="s">
        <v>120</v>
      </c>
    </row>
    <row r="78" spans="1:14" x14ac:dyDescent="0.25">
      <c r="F78" s="9"/>
      <c r="H78" s="9"/>
      <c r="M78" s="41"/>
      <c r="N78" s="41"/>
    </row>
    <row r="79" spans="1:14" x14ac:dyDescent="0.25">
      <c r="M79" s="41"/>
      <c r="N79" s="41"/>
    </row>
    <row r="80" spans="1:14" x14ac:dyDescent="0.25">
      <c r="M80" s="41"/>
    </row>
    <row r="82" spans="13:14" x14ac:dyDescent="0.25">
      <c r="N82" s="41"/>
    </row>
    <row r="84" spans="13:14" x14ac:dyDescent="0.25">
      <c r="M84" s="41"/>
      <c r="N84" s="41"/>
    </row>
    <row r="85" spans="13:14" x14ac:dyDescent="0.25">
      <c r="N85" s="41"/>
    </row>
    <row r="86" spans="13:14" x14ac:dyDescent="0.25">
      <c r="M86" s="41"/>
      <c r="N86" s="41"/>
    </row>
    <row r="87" spans="13:14" x14ac:dyDescent="0.25">
      <c r="N87" s="41"/>
    </row>
    <row r="88" spans="13:14" x14ac:dyDescent="0.25">
      <c r="M88" s="41"/>
      <c r="N88" s="41"/>
    </row>
    <row r="89" spans="13:14" x14ac:dyDescent="0.25">
      <c r="M89" s="41"/>
    </row>
    <row r="90" spans="13:14" x14ac:dyDescent="0.25">
      <c r="N90" s="41"/>
    </row>
    <row r="91" spans="13:14" x14ac:dyDescent="0.25">
      <c r="M91" s="41"/>
    </row>
    <row r="92" spans="13:14" x14ac:dyDescent="0.25">
      <c r="N92" s="41"/>
    </row>
  </sheetData>
  <mergeCells count="1">
    <mergeCell ref="A3:H3"/>
  </mergeCells>
  <pageMargins left="1.1417322834645669" right="1.1417322834645669" top="0.6692913385826772" bottom="0.51181102362204722" header="0.51181102362204722" footer="0.51181102362204722"/>
  <pageSetup paperSize="9" scale="64" firstPageNumber="10" orientation="portrait" useFirstPageNumber="1" horizontalDpi="1200" verticalDpi="1200" r:id="rId1"/>
  <headerFooter scaleWithDoc="0" alignWithMargins="0">
    <oddFooter>&amp;C&amp;"Times New Roman,Normal"&amp;11&amp;P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2</vt:i4>
      </vt:variant>
    </vt:vector>
  </HeadingPairs>
  <TitlesOfParts>
    <vt:vector size="7" baseType="lpstr">
      <vt:lpstr>BP</vt:lpstr>
      <vt:lpstr>DRE</vt:lpstr>
      <vt:lpstr>DRA</vt:lpstr>
      <vt:lpstr>DMPL</vt:lpstr>
      <vt:lpstr>DFC</vt:lpstr>
      <vt:lpstr>BP!Area_de_impressao</vt:lpstr>
      <vt:lpstr>DFC!Area_de_impressao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Nakandakare, Kelly</dc:creator>
  <cp:lastModifiedBy>Jose Carlos Gonzaga</cp:lastModifiedBy>
  <cp:lastPrinted>2019-03-19T16:46:40Z</cp:lastPrinted>
  <dcterms:created xsi:type="dcterms:W3CDTF">2017-02-21T23:40:50Z</dcterms:created>
  <dcterms:modified xsi:type="dcterms:W3CDTF">2026-09-09T14:49:16Z</dcterms:modified>
</cp:coreProperties>
</file>