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rv-viacor01\CCO\CCO\Superintendência\CCO - Superintendência\DEMONSTRAÇÕES FINANCEIRAS\EXERCÍCIO DE 2025\4º Trimestre 2025\"/>
    </mc:Choice>
  </mc:AlternateContent>
  <xr:revisionPtr revIDLastSave="0" documentId="13_ncr:1_{412282D0-7E59-4B29-93BC-018BF61FD3D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BP" sheetId="1" r:id="rId1"/>
    <sheet name="DRE" sheetId="2" r:id="rId2"/>
    <sheet name="DRA" sheetId="3" r:id="rId3"/>
    <sheet name="DMPL" sheetId="5" r:id="rId4"/>
    <sheet name="DFC" sheetId="4" r:id="rId5"/>
  </sheets>
  <definedNames>
    <definedName name="_xlnm.Print_Area" localSheetId="0">BP!$B$1:$N$43</definedName>
    <definedName name="_xlnm.Print_Area" localSheetId="4">DFC!$A$1:$H$77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7" i="5" l="1"/>
  <c r="Q31" i="5"/>
  <c r="H74" i="4" l="1"/>
  <c r="H67" i="4"/>
  <c r="H58" i="4"/>
  <c r="H49" i="4"/>
  <c r="H34" i="4"/>
  <c r="H16" i="4"/>
  <c r="Q13" i="5"/>
  <c r="H14" i="3"/>
  <c r="H19" i="3" s="1"/>
  <c r="F37" i="2"/>
  <c r="F30" i="2"/>
  <c r="F17" i="2"/>
  <c r="F25" i="2" s="1"/>
  <c r="N42" i="1"/>
  <c r="N31" i="1"/>
  <c r="N22" i="1"/>
  <c r="N33" i="1" s="1"/>
  <c r="G32" i="1"/>
  <c r="G38" i="1" s="1"/>
  <c r="G22" i="1"/>
  <c r="H51" i="4" l="1"/>
  <c r="H69" i="4" s="1"/>
  <c r="F32" i="2"/>
  <c r="F39" i="2" s="1"/>
  <c r="G45" i="1"/>
  <c r="N45" i="1"/>
  <c r="Q21" i="5"/>
  <c r="Q20" i="5"/>
  <c r="Q19" i="5"/>
  <c r="Q18" i="5"/>
  <c r="Q17" i="5"/>
  <c r="Q15" i="5"/>
  <c r="M28" i="5" l="1"/>
  <c r="Q32" i="5"/>
  <c r="Q30" i="5" l="1"/>
  <c r="Q29" i="5"/>
  <c r="Q28" i="5"/>
  <c r="Q27" i="5"/>
  <c r="Q25" i="5"/>
  <c r="F14" i="3" l="1"/>
  <c r="F19" i="3" l="1"/>
  <c r="L31" i="1"/>
  <c r="O23" i="5" l="1"/>
  <c r="O34" i="5" s="1"/>
  <c r="F74" i="4" l="1"/>
  <c r="F67" i="4"/>
  <c r="F58" i="4"/>
  <c r="F49" i="4"/>
  <c r="M23" i="5"/>
  <c r="M34" i="5" s="1"/>
  <c r="K23" i="5"/>
  <c r="K34" i="5" s="1"/>
  <c r="I23" i="5"/>
  <c r="I34" i="5" s="1"/>
  <c r="G23" i="5"/>
  <c r="G34" i="5" s="1"/>
  <c r="E23" i="5"/>
  <c r="E34" i="5" s="1"/>
  <c r="D37" i="2"/>
  <c r="D30" i="2"/>
  <c r="D17" i="2"/>
  <c r="D25" i="2" s="1"/>
  <c r="L42" i="1"/>
  <c r="E32" i="1"/>
  <c r="E38" i="1" s="1"/>
  <c r="E22" i="1"/>
  <c r="L22" i="1"/>
  <c r="D32" i="2" l="1"/>
  <c r="D39" i="2" s="1"/>
  <c r="F34" i="4" s="1"/>
  <c r="L33" i="1"/>
  <c r="L45" i="1" s="1"/>
  <c r="E45" i="1"/>
  <c r="Q23" i="5"/>
  <c r="Q34" i="5" s="1"/>
  <c r="F51" i="4" l="1"/>
  <c r="F69" i="4" s="1"/>
</calcChain>
</file>

<file path=xl/sharedStrings.xml><?xml version="1.0" encoding="utf-8"?>
<sst xmlns="http://schemas.openxmlformats.org/spreadsheetml/2006/main" count="331" uniqueCount="139">
  <si>
    <t xml:space="preserve"> </t>
  </si>
  <si>
    <t>Ativo</t>
  </si>
  <si>
    <t>Caixa e equivalentes de caixa</t>
  </si>
  <si>
    <t>Contas a receber de clientes</t>
  </si>
  <si>
    <t>Outras contas a receber</t>
  </si>
  <si>
    <t>Despesas antecipadas</t>
  </si>
  <si>
    <t>Total do ativo circulante</t>
  </si>
  <si>
    <t>Outros valores a receber</t>
  </si>
  <si>
    <t>Total do ativo não circulante</t>
  </si>
  <si>
    <t>Total do ativo</t>
  </si>
  <si>
    <t>Passivo</t>
  </si>
  <si>
    <t>Fornecedores e outras contas a pagar</t>
  </si>
  <si>
    <t>Obrigações fiscais</t>
  </si>
  <si>
    <t>Empréstimos e financiamentos</t>
  </si>
  <si>
    <t>Benefícios a empregados</t>
  </si>
  <si>
    <t>Total do passivo circulante</t>
  </si>
  <si>
    <t>Provisões para riscos cíveis, fiscais e trabalhistas</t>
  </si>
  <si>
    <t>Total do passivo não circulante</t>
  </si>
  <si>
    <t>Total do passivo</t>
  </si>
  <si>
    <t>Adiantamento para futuro aumento de capital</t>
  </si>
  <si>
    <t>Ajuste de avaliação patrimonial</t>
  </si>
  <si>
    <t>Total do passivo e do patrimônio líquido</t>
  </si>
  <si>
    <t>Custo dos serviços prestados</t>
  </si>
  <si>
    <t>Lucro bruto</t>
  </si>
  <si>
    <t>Despesas comerciais e de vendas</t>
  </si>
  <si>
    <t>Despesas administrativas e gerais</t>
  </si>
  <si>
    <t>Despesa financeira</t>
  </si>
  <si>
    <t>Receita financeira</t>
  </si>
  <si>
    <t>Imposto de renda e contribuição social</t>
  </si>
  <si>
    <t>Resultado líquido do exercício</t>
  </si>
  <si>
    <t>Perdas de créditos prescritos</t>
  </si>
  <si>
    <t>Resultado da equivalência patrimonial</t>
  </si>
  <si>
    <t>Imposto de renda e contribuição social diferido</t>
  </si>
  <si>
    <t>Depreciações e amortizações</t>
  </si>
  <si>
    <t>Resultado na baixa de ativos imobilizados e intangíveis</t>
  </si>
  <si>
    <t>Juros e variações monetárias sobre empreiteiros, fornecedores e outras contas a pagar</t>
  </si>
  <si>
    <t>Juros sobre obrigações fiscais</t>
  </si>
  <si>
    <t>Juros e variações monetárias sobre benefícios a empregados</t>
  </si>
  <si>
    <t>Provisão de Benefícios Previdenciários</t>
  </si>
  <si>
    <t>Juros e encargos sobre empréstimos e financiamentos</t>
  </si>
  <si>
    <t>Variações monetárias e cambiais sobre empréstimos e financiamentos</t>
  </si>
  <si>
    <t>Estoques</t>
  </si>
  <si>
    <t>Saldo inicial de caixa e equivalentes de caixa</t>
  </si>
  <si>
    <t>Saldo final de caixa e equivalentes de caixa</t>
  </si>
  <si>
    <t>Reserva estatutária</t>
  </si>
  <si>
    <t>Reserva legal</t>
  </si>
  <si>
    <t>Adiantamentos para futuro aumento de capital</t>
  </si>
  <si>
    <t>Resultado do exercício</t>
  </si>
  <si>
    <t>Fluxo de caixa das atividades operacionais</t>
  </si>
  <si>
    <t>Fluxo de caixa das atividades de investimentos</t>
  </si>
  <si>
    <t>Fluxo de caixa das atividades de financiamentos</t>
  </si>
  <si>
    <t>Companhia de Saneamento Ambiental do Distrito Federal - CAESB</t>
  </si>
  <si>
    <t>(Valores expressos em milhares de Reais)</t>
  </si>
  <si>
    <t>Companhia de Saneamento Ambiental do Distrito Federal - Caesb</t>
  </si>
  <si>
    <t>Capital social integralizado</t>
  </si>
  <si>
    <t>Provisão Concessão de Serviços</t>
  </si>
  <si>
    <t>Resultado financeiro</t>
  </si>
  <si>
    <t>Resultado operacional</t>
  </si>
  <si>
    <t>Participação no resultado de coligadas e controladas</t>
  </si>
  <si>
    <t>Reserva de lucros</t>
  </si>
  <si>
    <t>Lucros (prejuízos) acumulados</t>
  </si>
  <si>
    <t>Total do patrimônio líquido</t>
  </si>
  <si>
    <t>Resultado abrangente do exercício</t>
  </si>
  <si>
    <t xml:space="preserve">Outros resultados abrangentes            </t>
  </si>
  <si>
    <t xml:space="preserve">    Perdas em remensurações de investimentos</t>
  </si>
  <si>
    <t xml:space="preserve">    Ganhos (perdas) em remensurações de planos de benefícios definidos  </t>
  </si>
  <si>
    <t>Ajuste por:</t>
  </si>
  <si>
    <t>Resultado ajustado</t>
  </si>
  <si>
    <t>Variações em:</t>
  </si>
  <si>
    <t>Contribuição social - corrente</t>
  </si>
  <si>
    <t>Contribuição social - diferida</t>
  </si>
  <si>
    <t>Total das variações de ativos e passivos</t>
  </si>
  <si>
    <t>Caixa (utilizado nas) gerado pelas atividades operacionais</t>
  </si>
  <si>
    <t>Notas</t>
  </si>
  <si>
    <t>Resultado antes dos tributos sobre o lucro</t>
  </si>
  <si>
    <t>Demonstrações de resultados</t>
  </si>
  <si>
    <t>Demonstrações de resultados abrangentes</t>
  </si>
  <si>
    <t xml:space="preserve">Demonstrações dos fluxos de caixa </t>
  </si>
  <si>
    <t>Demonstrações das mutações do patrimônio líquido</t>
  </si>
  <si>
    <t xml:space="preserve">    Efeitos fiscais em planos de benefícios definidos</t>
  </si>
  <si>
    <t>Patrimônio líquido</t>
  </si>
  <si>
    <t xml:space="preserve">  Capital social</t>
  </si>
  <si>
    <t xml:space="preserve">  Adiantamento para futuro aumento de capital</t>
  </si>
  <si>
    <t xml:space="preserve">  Ajuste de avaliação patrimonial</t>
  </si>
  <si>
    <t>Caixa líquido gerado pelas atividades de financiamentos</t>
  </si>
  <si>
    <t>Fluxo de caixa utilizado nas atividades de investimento</t>
  </si>
  <si>
    <t>Tributos a recuperar</t>
  </si>
  <si>
    <t>Partes relacionadas</t>
  </si>
  <si>
    <t>Obrigações trabalhistas e previdenciárias</t>
  </si>
  <si>
    <t>Despesas tributárias</t>
  </si>
  <si>
    <t>Outras Receitas/Despesas operacionais</t>
  </si>
  <si>
    <t>As notas explicativas da Administração são parte integrante das demonstrações financeiras.</t>
  </si>
  <si>
    <t>Arrendamento Mercantil</t>
  </si>
  <si>
    <t xml:space="preserve">  Aquisições de intangíveis</t>
  </si>
  <si>
    <t xml:space="preserve">  Aquisições de imobilizado</t>
  </si>
  <si>
    <t xml:space="preserve">  Captações de empréstimos e financiamentos</t>
  </si>
  <si>
    <t xml:space="preserve">  Amortizações de empréstimos e financiamentos - principal</t>
  </si>
  <si>
    <t>Ativos de Contrato</t>
  </si>
  <si>
    <t>Ativos Financeiros - Concessões</t>
  </si>
  <si>
    <t>Perdas estimadas em créditos de liquidação duvidosa - contas a receber</t>
  </si>
  <si>
    <t>Variações monetárias sobre contas a receber</t>
  </si>
  <si>
    <t xml:space="preserve">Provisão de demandas judiciais </t>
  </si>
  <si>
    <t>Ajuste a valor presente de Ativos Imobilizados e intangíveis</t>
  </si>
  <si>
    <t xml:space="preserve">  Ativos de contrato</t>
  </si>
  <si>
    <t>Doações e contribuições</t>
  </si>
  <si>
    <t>Destinação do resultado:</t>
  </si>
  <si>
    <t xml:space="preserve">    Constituição de reserva estatutária</t>
  </si>
  <si>
    <t xml:space="preserve">    Constituição de reserva legal</t>
  </si>
  <si>
    <t>Receita operacional líquida</t>
  </si>
  <si>
    <t>Provisão do Programa de Desligamento Voluntário</t>
  </si>
  <si>
    <t>Contribuição social diferida</t>
  </si>
  <si>
    <t xml:space="preserve">     Total do realizável a longo prazo</t>
  </si>
  <si>
    <t xml:space="preserve">      Investimentos</t>
  </si>
  <si>
    <t xml:space="preserve">    Dividendos autorizados</t>
  </si>
  <si>
    <t xml:space="preserve">  Dividendos autorizados</t>
  </si>
  <si>
    <t>Aumento (redução) de caixa e equivalentes de caixa</t>
  </si>
  <si>
    <t>2024</t>
  </si>
  <si>
    <t>Saldo em 31 de dezembro de 2024</t>
  </si>
  <si>
    <t xml:space="preserve">  Pagamento de juros sobre empréstimos e financiamentos</t>
  </si>
  <si>
    <t>Ativo não circulante para alienação</t>
  </si>
  <si>
    <t xml:space="preserve">  Reservas de lucro</t>
  </si>
  <si>
    <t xml:space="preserve"> Notas</t>
  </si>
  <si>
    <t xml:space="preserve">    Dividendos obrigatórios</t>
  </si>
  <si>
    <t>Balanços patrimoniais em 31 de dezembro de 2025 e de 2024</t>
  </si>
  <si>
    <t>2025</t>
  </si>
  <si>
    <t>Exercícios findos em 31 de dezembro de 2025 e de 2024</t>
  </si>
  <si>
    <t>Saldo em 1º de janeiro de 2024</t>
  </si>
  <si>
    <t>Saldo em 31 de dezembro de 2025</t>
  </si>
  <si>
    <t xml:space="preserve">      Intangível</t>
  </si>
  <si>
    <t xml:space="preserve">      Imobilizado </t>
  </si>
  <si>
    <t>Instrumentos Financeiros Derivativos</t>
  </si>
  <si>
    <t>Instrumentos financeiros derivativos - Swap Cambial</t>
  </si>
  <si>
    <t>27.3</t>
  </si>
  <si>
    <t>27.2</t>
  </si>
  <si>
    <t>27.6</t>
  </si>
  <si>
    <t>27.5</t>
  </si>
  <si>
    <t>27.4</t>
  </si>
  <si>
    <t>Aumento de Capital</t>
  </si>
  <si>
    <t>27.1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</si>
</sst>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\ _(* #,##0_);_(* \(#,##0\);_(* &quot;-&quot;_);_(@_)"/>
    <numFmt numFmtId="165" formatCode="_-* #,##0_-;\-* #,##0_-;_-* &quot;-&quot;??_-;_-@_-"/>
    <numFmt numFmtId="166" formatCode="_(* #,##0_);_(* \(#,##0\);_(* &quot; - &quot;_);_(@_)"/>
  </numFmts>
  <fonts count="2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i/>
      <sz val="11"/>
      <name val="Times New Roman"/>
      <family val="1"/>
    </font>
    <font>
      <sz val="11"/>
      <name val="Calibri"/>
      <family val="2"/>
      <scheme val="minor"/>
    </font>
    <font>
      <sz val="11"/>
      <color theme="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2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color theme="1"/>
      <name val="Times New Roman"/>
      <family val="1"/>
    </font>
    <font>
      <b/>
      <sz val="11"/>
      <color rgb="FF0070C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vertical="center"/>
    </xf>
    <xf numFmtId="164" fontId="2" fillId="0" borderId="0" xfId="0" applyNumberFormat="1" applyFont="1"/>
    <xf numFmtId="3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" fillId="0" borderId="0" xfId="0" applyFont="1"/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wrapText="1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11" fillId="0" borderId="0" xfId="0" applyFont="1" applyAlignment="1">
      <alignment horizontal="right" vertical="center" wrapText="1"/>
    </xf>
    <xf numFmtId="14" fontId="5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center" wrapText="1" indent="2"/>
    </xf>
    <xf numFmtId="0" fontId="14" fillId="0" borderId="0" xfId="0" applyFont="1" applyAlignment="1">
      <alignment vertical="center"/>
    </xf>
    <xf numFmtId="0" fontId="14" fillId="0" borderId="0" xfId="0" applyFont="1"/>
    <xf numFmtId="14" fontId="5" fillId="0" borderId="0" xfId="0" applyNumberFormat="1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166" fontId="2" fillId="0" borderId="0" xfId="0" applyNumberFormat="1" applyFont="1"/>
    <xf numFmtId="0" fontId="5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5" fontId="2" fillId="0" borderId="0" xfId="1" applyNumberFormat="1" applyFont="1" applyFill="1"/>
    <xf numFmtId="165" fontId="3" fillId="0" borderId="0" xfId="1" applyNumberFormat="1" applyFont="1" applyFill="1" applyAlignment="1">
      <alignment horizontal="right" vertical="center" wrapText="1"/>
    </xf>
    <xf numFmtId="165" fontId="11" fillId="0" borderId="0" xfId="1" applyNumberFormat="1" applyFont="1" applyFill="1" applyAlignment="1">
      <alignment horizontal="right" vertical="center" wrapText="1"/>
    </xf>
    <xf numFmtId="3" fontId="2" fillId="0" borderId="0" xfId="0" applyNumberFormat="1" applyFont="1"/>
    <xf numFmtId="165" fontId="10" fillId="0" borderId="0" xfId="1" applyNumberFormat="1" applyFont="1" applyFill="1" applyAlignment="1">
      <alignment horizontal="right" vertical="center" wrapText="1"/>
    </xf>
    <xf numFmtId="164" fontId="10" fillId="0" borderId="0" xfId="1" applyNumberFormat="1" applyFont="1" applyFill="1" applyAlignment="1">
      <alignment horizontal="right" vertical="center" wrapText="1"/>
    </xf>
    <xf numFmtId="164" fontId="10" fillId="0" borderId="0" xfId="1" applyNumberFormat="1" applyFont="1" applyFill="1" applyBorder="1" applyAlignment="1">
      <alignment vertical="center" wrapText="1"/>
    </xf>
    <xf numFmtId="164" fontId="11" fillId="0" borderId="0" xfId="1" applyNumberFormat="1" applyFont="1" applyFill="1" applyAlignment="1">
      <alignment horizontal="right"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16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164" fontId="2" fillId="2" borderId="0" xfId="0" applyNumberFormat="1" applyFont="1" applyFill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 wrapText="1"/>
    </xf>
    <xf numFmtId="164" fontId="4" fillId="2" borderId="0" xfId="0" applyNumberFormat="1" applyFont="1" applyFill="1" applyAlignment="1">
      <alignment horizontal="right" vertical="center" wrapText="1"/>
    </xf>
    <xf numFmtId="164" fontId="2" fillId="2" borderId="0" xfId="0" applyNumberFormat="1" applyFont="1" applyFill="1" applyAlignment="1">
      <alignment horizontal="right" vertical="center" wrapText="1"/>
    </xf>
    <xf numFmtId="3" fontId="11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14" fontId="1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/>
    </xf>
    <xf numFmtId="165" fontId="11" fillId="0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164" fontId="10" fillId="0" borderId="0" xfId="1" applyNumberFormat="1" applyFont="1" applyFill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18" fillId="0" borderId="0" xfId="0" applyFont="1"/>
    <xf numFmtId="164" fontId="3" fillId="2" borderId="1" xfId="0" applyNumberFormat="1" applyFont="1" applyFill="1" applyBorder="1"/>
    <xf numFmtId="0" fontId="10" fillId="0" borderId="0" xfId="0" applyFont="1" applyAlignment="1">
      <alignment vertical="center" wrapText="1"/>
    </xf>
    <xf numFmtId="0" fontId="16" fillId="0" borderId="0" xfId="0" applyFont="1"/>
    <xf numFmtId="0" fontId="9" fillId="0" borderId="0" xfId="0" applyFont="1"/>
    <xf numFmtId="0" fontId="4" fillId="0" borderId="0" xfId="0" applyFont="1" applyAlignment="1">
      <alignment vertical="center" wrapText="1"/>
    </xf>
    <xf numFmtId="3" fontId="19" fillId="2" borderId="0" xfId="0" applyNumberFormat="1" applyFont="1" applyFill="1"/>
    <xf numFmtId="0" fontId="12" fillId="0" borderId="0" xfId="0" applyFont="1"/>
    <xf numFmtId="0" fontId="13" fillId="0" borderId="0" xfId="0" applyFont="1" applyAlignment="1">
      <alignment vertical="center"/>
    </xf>
    <xf numFmtId="0" fontId="13" fillId="0" borderId="0" xfId="0" applyFont="1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indent="1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 vertical="center"/>
    </xf>
    <xf numFmtId="165" fontId="10" fillId="2" borderId="2" xfId="1" applyNumberFormat="1" applyFont="1" applyFill="1" applyBorder="1" applyAlignment="1">
      <alignment horizontal="right" vertical="center" wrapText="1"/>
    </xf>
    <xf numFmtId="165" fontId="10" fillId="2" borderId="0" xfId="1" applyNumberFormat="1" applyFont="1" applyFill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 wrapText="1"/>
    </xf>
    <xf numFmtId="165" fontId="11" fillId="0" borderId="1" xfId="1" applyNumberFormat="1" applyFont="1" applyFill="1" applyBorder="1" applyAlignment="1">
      <alignment horizontal="right" vertical="center" wrapText="1"/>
    </xf>
    <xf numFmtId="165" fontId="2" fillId="0" borderId="0" xfId="1" applyNumberFormat="1" applyFont="1" applyFill="1" applyAlignment="1">
      <alignment horizontal="right"/>
    </xf>
    <xf numFmtId="0" fontId="8" fillId="0" borderId="0" xfId="0" applyFont="1"/>
    <xf numFmtId="164" fontId="8" fillId="2" borderId="0" xfId="0" applyNumberFormat="1" applyFont="1" applyFill="1"/>
    <xf numFmtId="164" fontId="8" fillId="0" borderId="0" xfId="0" applyNumberFormat="1" applyFont="1"/>
    <xf numFmtId="16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164" fontId="3" fillId="0" borderId="0" xfId="1" applyNumberFormat="1" applyFont="1" applyAlignment="1">
      <alignment horizontal="right" vertical="center"/>
    </xf>
    <xf numFmtId="165" fontId="3" fillId="0" borderId="0" xfId="1" applyNumberFormat="1" applyFont="1" applyAlignment="1">
      <alignment horizontal="right" vertical="center" wrapText="1"/>
    </xf>
    <xf numFmtId="165" fontId="11" fillId="0" borderId="0" xfId="1" applyNumberFormat="1" applyFont="1" applyAlignment="1">
      <alignment horizontal="right" vertical="center" wrapText="1"/>
    </xf>
    <xf numFmtId="164" fontId="2" fillId="0" borderId="0" xfId="1" applyNumberFormat="1" applyFont="1" applyAlignment="1">
      <alignment horizontal="right" vertical="center"/>
    </xf>
    <xf numFmtId="164" fontId="2" fillId="0" borderId="0" xfId="1" applyNumberFormat="1" applyFont="1" applyAlignment="1">
      <alignment horizontal="right" wrapText="1"/>
    </xf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 vertical="center" wrapText="1"/>
    </xf>
    <xf numFmtId="164" fontId="2" fillId="0" borderId="2" xfId="1" applyNumberFormat="1" applyFont="1" applyBorder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165" fontId="2" fillId="0" borderId="0" xfId="1" applyNumberFormat="1" applyFont="1" applyAlignment="1">
      <alignment horizontal="right" vertical="center" wrapText="1"/>
    </xf>
    <xf numFmtId="164" fontId="11" fillId="0" borderId="1" xfId="1" applyNumberFormat="1" applyFont="1" applyBorder="1" applyAlignment="1">
      <alignment horizontal="right" vertical="center" wrapText="1"/>
    </xf>
    <xf numFmtId="3" fontId="20" fillId="0" borderId="0" xfId="0" applyNumberFormat="1" applyFont="1" applyAlignment="1">
      <alignment horizontal="right" vertical="center" wrapText="1" indent="1"/>
    </xf>
    <xf numFmtId="3" fontId="20" fillId="0" borderId="0" xfId="0" applyNumberFormat="1" applyFont="1" applyAlignment="1">
      <alignment horizontal="right" vertical="center" wrapText="1"/>
    </xf>
    <xf numFmtId="3" fontId="2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49" fontId="5" fillId="0" borderId="0" xfId="0" quotePrefix="1" applyNumberFormat="1" applyFont="1" applyAlignment="1">
      <alignment horizontal="right"/>
    </xf>
    <xf numFmtId="49" fontId="5" fillId="0" borderId="0" xfId="0" applyNumberFormat="1" applyFont="1" applyAlignment="1">
      <alignment horizontal="right" vertical="center" wrapText="1"/>
    </xf>
    <xf numFmtId="0" fontId="5" fillId="0" borderId="0" xfId="0" quotePrefix="1" applyFont="1" applyAlignment="1">
      <alignment horizontal="right"/>
    </xf>
    <xf numFmtId="3" fontId="22" fillId="0" borderId="0" xfId="0" applyNumberFormat="1" applyFont="1" applyAlignment="1">
      <alignment horizontal="right" vertical="center" wrapText="1"/>
    </xf>
    <xf numFmtId="165" fontId="2" fillId="0" borderId="0" xfId="0" applyNumberFormat="1" applyFont="1"/>
    <xf numFmtId="43" fontId="2" fillId="0" borderId="0" xfId="1" applyFont="1" applyFill="1"/>
    <xf numFmtId="43" fontId="24" fillId="0" borderId="0" xfId="1" applyFont="1" applyAlignment="1">
      <alignment horizontal="right" vertical="center"/>
    </xf>
    <xf numFmtId="43" fontId="25" fillId="0" borderId="0" xfId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11" fillId="2" borderId="0" xfId="1" applyNumberFormat="1" applyFont="1" applyFill="1" applyAlignment="1">
      <alignment horizontal="right" vertical="center" wrapText="1"/>
    </xf>
    <xf numFmtId="164" fontId="10" fillId="2" borderId="2" xfId="1" applyNumberFormat="1" applyFont="1" applyFill="1" applyBorder="1" applyAlignment="1">
      <alignment horizontal="right" vertical="center" wrapText="1"/>
    </xf>
    <xf numFmtId="164" fontId="10" fillId="2" borderId="0" xfId="1" applyNumberFormat="1" applyFont="1" applyFill="1" applyAlignment="1">
      <alignment horizontal="right" vertical="center" wrapText="1"/>
    </xf>
    <xf numFmtId="164" fontId="11" fillId="2" borderId="2" xfId="1" applyNumberFormat="1" applyFont="1" applyFill="1" applyBorder="1" applyAlignment="1">
      <alignment horizontal="right" vertical="center" wrapText="1"/>
    </xf>
    <xf numFmtId="164" fontId="11" fillId="2" borderId="0" xfId="1" applyNumberFormat="1" applyFont="1" applyFill="1" applyAlignment="1">
      <alignment horizontal="right" vertical="center" wrapText="1"/>
    </xf>
    <xf numFmtId="164" fontId="10" fillId="2" borderId="0" xfId="1" applyNumberFormat="1" applyFont="1" applyFill="1" applyBorder="1" applyAlignment="1">
      <alignment horizontal="right" vertical="center" wrapText="1"/>
    </xf>
    <xf numFmtId="164" fontId="11" fillId="2" borderId="1" xfId="1" applyNumberFormat="1" applyFont="1" applyFill="1" applyBorder="1" applyAlignment="1">
      <alignment vertical="center" wrapText="1"/>
    </xf>
    <xf numFmtId="165" fontId="10" fillId="2" borderId="0" xfId="1" applyNumberFormat="1" applyFont="1" applyFill="1" applyBorder="1" applyAlignment="1">
      <alignment horizontal="right" vertical="center" wrapText="1"/>
    </xf>
    <xf numFmtId="165" fontId="2" fillId="2" borderId="0" xfId="1" applyNumberFormat="1" applyFont="1" applyFill="1" applyAlignment="1">
      <alignment horizontal="right"/>
    </xf>
    <xf numFmtId="164" fontId="10" fillId="2" borderId="2" xfId="0" applyNumberFormat="1" applyFont="1" applyFill="1" applyBorder="1" applyAlignment="1">
      <alignment horizontal="right" vertical="center" wrapText="1"/>
    </xf>
    <xf numFmtId="165" fontId="2" fillId="2" borderId="0" xfId="1" applyNumberFormat="1" applyFont="1" applyFill="1" applyAlignment="1">
      <alignment horizontal="right"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4" fillId="0" borderId="2" xfId="1" applyFont="1" applyBorder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5" fontId="4" fillId="0" borderId="0" xfId="1" applyNumberFormat="1" applyFont="1" applyAlignment="1">
      <alignment horizontal="right" vertical="center" wrapText="1"/>
    </xf>
    <xf numFmtId="165" fontId="4" fillId="0" borderId="2" xfId="1" applyNumberFormat="1" applyFont="1" applyBorder="1" applyAlignment="1">
      <alignment horizontal="right" vertical="center"/>
    </xf>
    <xf numFmtId="165" fontId="4" fillId="0" borderId="2" xfId="1" applyNumberFormat="1" applyFont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3" fontId="3" fillId="0" borderId="0" xfId="0" applyNumberFormat="1" applyFont="1"/>
    <xf numFmtId="3" fontId="1" fillId="0" borderId="0" xfId="0" applyNumberFormat="1" applyFont="1"/>
    <xf numFmtId="3" fontId="23" fillId="0" borderId="0" xfId="0" applyNumberFormat="1" applyFont="1" applyAlignment="1">
      <alignment horizontal="right" vertical="center" wrapText="1" indent="1"/>
    </xf>
    <xf numFmtId="3" fontId="4" fillId="0" borderId="0" xfId="0" applyNumberFormat="1" applyFont="1"/>
    <xf numFmtId="3" fontId="0" fillId="0" borderId="0" xfId="0" applyNumberFormat="1"/>
    <xf numFmtId="0" fontId="10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8"/>
  <sheetViews>
    <sheetView showGridLines="0" topLeftCell="B4" zoomScale="85" zoomScaleNormal="85" zoomScaleSheetLayoutView="93" workbookViewId="0">
      <selection activeCell="S9" sqref="S9"/>
    </sheetView>
  </sheetViews>
  <sheetFormatPr defaultRowHeight="15" x14ac:dyDescent="0.25"/>
  <cols>
    <col min="1" max="1" width="1.42578125" style="1" customWidth="1"/>
    <col min="2" max="2" width="49.140625" style="1" customWidth="1"/>
    <col min="3" max="3" width="7.28515625" style="1" customWidth="1"/>
    <col min="4" max="4" width="2.7109375" style="1" customWidth="1"/>
    <col min="5" max="5" width="13.7109375" style="1" customWidth="1"/>
    <col min="6" max="6" width="2.7109375" style="1" customWidth="1"/>
    <col min="7" max="7" width="15.5703125" style="1" customWidth="1"/>
    <col min="8" max="8" width="5.42578125" style="1" customWidth="1"/>
    <col min="9" max="9" width="46.140625" style="1" customWidth="1"/>
    <col min="10" max="10" width="7.28515625" style="1" customWidth="1"/>
    <col min="11" max="11" width="2.7109375" style="1" customWidth="1"/>
    <col min="12" max="12" width="13.7109375" style="1" customWidth="1"/>
    <col min="13" max="13" width="2.7109375" style="1" customWidth="1"/>
    <col min="14" max="14" width="14.85546875" style="1" customWidth="1"/>
    <col min="15" max="16" width="9.140625" style="1"/>
    <col min="17" max="18" width="13.140625" style="1" bestFit="1" customWidth="1"/>
    <col min="19" max="19" width="15.5703125" style="1" customWidth="1"/>
    <col min="20" max="20" width="9.85546875" style="1" bestFit="1" customWidth="1"/>
    <col min="21" max="27" width="9.140625" style="1"/>
    <col min="28" max="28" width="11.5703125" style="1" bestFit="1" customWidth="1"/>
    <col min="29" max="16384" width="9.140625" style="1"/>
  </cols>
  <sheetData>
    <row r="1" spans="1:35" ht="20.25" x14ac:dyDescent="0.3">
      <c r="A1" s="6"/>
      <c r="B1" s="5" t="s">
        <v>51</v>
      </c>
    </row>
    <row r="2" spans="1:35" s="3" customFormat="1" ht="6" customHeight="1" x14ac:dyDescent="0.25"/>
    <row r="3" spans="1:35" ht="18.75" x14ac:dyDescent="0.3">
      <c r="A3" s="7"/>
      <c r="B3" s="15" t="s">
        <v>123</v>
      </c>
    </row>
    <row r="4" spans="1:35" s="3" customFormat="1" x14ac:dyDescent="0.25"/>
    <row r="5" spans="1:35" ht="15.75" x14ac:dyDescent="0.25">
      <c r="A5" s="12"/>
      <c r="B5" s="16" t="s">
        <v>52</v>
      </c>
    </row>
    <row r="6" spans="1:35" x14ac:dyDescent="0.25">
      <c r="A6" s="21"/>
      <c r="B6" s="57"/>
    </row>
    <row r="7" spans="1:35" s="76" customFormat="1" ht="15.75" x14ac:dyDescent="0.25"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35" s="3" customFormat="1" x14ac:dyDescent="0.25">
      <c r="B8" s="77" t="s">
        <v>0</v>
      </c>
      <c r="C8" s="34" t="s">
        <v>73</v>
      </c>
      <c r="D8" s="34"/>
      <c r="E8" s="133" t="s">
        <v>124</v>
      </c>
      <c r="F8" s="34"/>
      <c r="G8" s="133" t="s">
        <v>116</v>
      </c>
      <c r="H8" s="22"/>
      <c r="I8" s="22"/>
      <c r="J8" s="34" t="s">
        <v>73</v>
      </c>
      <c r="K8" s="34"/>
      <c r="L8" s="131" t="s">
        <v>124</v>
      </c>
      <c r="M8" s="132"/>
      <c r="N8" s="131" t="s">
        <v>116</v>
      </c>
      <c r="O8" s="22"/>
    </row>
    <row r="9" spans="1:35" s="3" customFormat="1" ht="12.75" customHeight="1" x14ac:dyDescent="0.25">
      <c r="B9" s="77"/>
      <c r="C9" s="34"/>
      <c r="D9" s="34"/>
      <c r="E9" s="59"/>
      <c r="F9" s="34"/>
      <c r="G9" s="59"/>
      <c r="H9" s="22"/>
      <c r="I9" s="22"/>
      <c r="J9" s="22"/>
      <c r="K9" s="34"/>
      <c r="L9" s="22"/>
      <c r="M9" s="22"/>
      <c r="N9" s="22"/>
      <c r="O9" s="22"/>
    </row>
    <row r="10" spans="1:35" s="3" customFormat="1" x14ac:dyDescent="0.25">
      <c r="B10" s="77"/>
      <c r="C10" s="34"/>
      <c r="D10" s="34"/>
      <c r="E10" s="59"/>
      <c r="F10" s="34"/>
      <c r="G10" s="59"/>
      <c r="H10" s="22"/>
      <c r="I10" s="22"/>
      <c r="J10" s="22"/>
      <c r="K10" s="34"/>
      <c r="L10" s="22"/>
      <c r="M10" s="22"/>
      <c r="N10" s="22"/>
      <c r="O10" s="22"/>
      <c r="S10" s="167"/>
      <c r="U10" s="167"/>
      <c r="W10" s="167"/>
      <c r="Y10" s="167"/>
      <c r="AA10" s="167"/>
      <c r="AC10" s="167"/>
      <c r="AE10" s="167"/>
      <c r="AG10" s="167"/>
      <c r="AI10" s="167"/>
    </row>
    <row r="11" spans="1:35" x14ac:dyDescent="0.25">
      <c r="B11" s="25" t="s">
        <v>1</v>
      </c>
      <c r="C11" s="25" t="s">
        <v>0</v>
      </c>
      <c r="D11" s="25"/>
      <c r="E11" s="23" t="s">
        <v>0</v>
      </c>
      <c r="F11" s="23"/>
      <c r="G11" s="23" t="s">
        <v>0</v>
      </c>
      <c r="H11" s="21"/>
      <c r="I11" s="25" t="s">
        <v>10</v>
      </c>
      <c r="J11" s="74" t="s">
        <v>0</v>
      </c>
      <c r="K11" s="25"/>
      <c r="L11" s="11" t="s">
        <v>0</v>
      </c>
      <c r="M11" s="11"/>
      <c r="N11" s="11" t="s">
        <v>0</v>
      </c>
      <c r="S11" s="39"/>
      <c r="U11" s="39"/>
      <c r="W11" s="39"/>
      <c r="Y11" s="39"/>
      <c r="AA11" s="39"/>
      <c r="AC11" s="39"/>
      <c r="AE11" s="39"/>
      <c r="AG11" s="39"/>
      <c r="AI11" s="39"/>
    </row>
    <row r="12" spans="1:35" x14ac:dyDescent="0.25">
      <c r="B12" s="25"/>
      <c r="C12" s="25"/>
      <c r="D12" s="25"/>
      <c r="E12" s="23"/>
      <c r="F12" s="23"/>
      <c r="G12" s="23"/>
      <c r="H12" s="21"/>
      <c r="I12" s="25"/>
      <c r="J12" s="74"/>
      <c r="K12" s="25"/>
      <c r="L12" s="11"/>
      <c r="M12" s="11"/>
      <c r="N12" s="11"/>
      <c r="Q12" s="136"/>
      <c r="R12" s="136"/>
      <c r="S12" s="39"/>
      <c r="W12" s="39"/>
      <c r="Y12" s="39"/>
      <c r="AB12" s="136"/>
      <c r="AC12" s="39"/>
      <c r="AG12" s="39"/>
      <c r="AI12" s="39"/>
    </row>
    <row r="13" spans="1:35" x14ac:dyDescent="0.25">
      <c r="B13" s="26" t="s">
        <v>2</v>
      </c>
      <c r="C13" s="74">
        <v>8</v>
      </c>
      <c r="D13" s="74"/>
      <c r="E13" s="107">
        <v>388522</v>
      </c>
      <c r="F13" s="40"/>
      <c r="G13" s="107">
        <v>404767</v>
      </c>
      <c r="I13" s="26" t="s">
        <v>11</v>
      </c>
      <c r="J13" s="74">
        <v>21</v>
      </c>
      <c r="K13" s="74"/>
      <c r="L13" s="107">
        <v>292918</v>
      </c>
      <c r="M13" s="40"/>
      <c r="N13" s="107">
        <v>205544</v>
      </c>
      <c r="P13" s="39"/>
      <c r="Q13" s="137"/>
      <c r="R13" s="136"/>
      <c r="S13" s="39"/>
      <c r="T13" s="39"/>
      <c r="U13" s="39"/>
      <c r="V13" s="39"/>
      <c r="W13" s="39"/>
      <c r="X13" s="39"/>
      <c r="Y13" s="39"/>
      <c r="AA13" s="39"/>
      <c r="AB13" s="136"/>
      <c r="AG13" s="39"/>
      <c r="AI13" s="39"/>
    </row>
    <row r="14" spans="1:35" x14ac:dyDescent="0.25">
      <c r="B14" s="26" t="s">
        <v>3</v>
      </c>
      <c r="C14" s="74">
        <v>9</v>
      </c>
      <c r="D14" s="74"/>
      <c r="E14" s="107">
        <v>473239</v>
      </c>
      <c r="F14" s="40"/>
      <c r="G14" s="107">
        <v>400710</v>
      </c>
      <c r="H14" s="39"/>
      <c r="I14" s="26" t="s">
        <v>12</v>
      </c>
      <c r="J14" s="74">
        <v>23</v>
      </c>
      <c r="K14" s="74"/>
      <c r="L14" s="107">
        <v>51003</v>
      </c>
      <c r="M14" s="40"/>
      <c r="N14" s="107">
        <v>41589</v>
      </c>
      <c r="P14" s="39"/>
      <c r="Q14" s="137"/>
      <c r="R14" s="136"/>
      <c r="S14" s="39"/>
      <c r="T14" s="39"/>
      <c r="U14" s="39"/>
      <c r="V14" s="39"/>
      <c r="W14" s="39"/>
      <c r="X14" s="39"/>
      <c r="Y14" s="39"/>
      <c r="Z14" s="39"/>
      <c r="AA14" s="39"/>
      <c r="AB14" s="136"/>
    </row>
    <row r="15" spans="1:35" x14ac:dyDescent="0.25">
      <c r="B15" s="26" t="s">
        <v>41</v>
      </c>
      <c r="C15" s="74">
        <v>10</v>
      </c>
      <c r="D15" s="74"/>
      <c r="E15" s="107">
        <v>62768</v>
      </c>
      <c r="F15" s="40"/>
      <c r="G15" s="107">
        <v>45227</v>
      </c>
      <c r="I15" s="26" t="s">
        <v>88</v>
      </c>
      <c r="J15" s="74">
        <v>24</v>
      </c>
      <c r="K15" s="74"/>
      <c r="L15" s="107">
        <v>97367</v>
      </c>
      <c r="M15" s="40"/>
      <c r="N15" s="107">
        <v>91129</v>
      </c>
      <c r="P15" s="39"/>
      <c r="Q15" s="137"/>
      <c r="R15" s="136"/>
      <c r="S15" s="39"/>
      <c r="T15" s="39"/>
      <c r="U15" s="39"/>
      <c r="V15" s="39"/>
      <c r="W15" s="39"/>
      <c r="X15" s="39"/>
      <c r="Y15" s="39"/>
      <c r="Z15" s="39"/>
      <c r="AA15" s="39"/>
      <c r="AB15" s="136"/>
      <c r="AC15" s="39"/>
      <c r="AD15" s="39"/>
      <c r="AE15" s="39"/>
      <c r="AF15" s="39"/>
      <c r="AG15" s="39"/>
      <c r="AI15" s="39"/>
    </row>
    <row r="16" spans="1:35" x14ac:dyDescent="0.25">
      <c r="B16" s="26" t="s">
        <v>86</v>
      </c>
      <c r="C16" s="74">
        <v>11</v>
      </c>
      <c r="D16" s="74"/>
      <c r="E16" s="107">
        <v>1067</v>
      </c>
      <c r="F16" s="40"/>
      <c r="G16" s="107">
        <v>2365</v>
      </c>
      <c r="I16" s="26" t="s">
        <v>13</v>
      </c>
      <c r="J16" s="74">
        <v>22</v>
      </c>
      <c r="K16" s="74"/>
      <c r="L16" s="107">
        <v>59348</v>
      </c>
      <c r="M16" s="40"/>
      <c r="N16" s="107">
        <v>100396</v>
      </c>
      <c r="P16" s="39"/>
      <c r="Q16" s="138"/>
      <c r="R16" s="136"/>
      <c r="S16" s="39"/>
      <c r="T16" s="39"/>
      <c r="U16" s="39"/>
      <c r="V16" s="39"/>
      <c r="W16" s="39"/>
      <c r="X16" s="39"/>
      <c r="Y16" s="39"/>
      <c r="Z16" s="39"/>
      <c r="AB16" s="136"/>
      <c r="AD16" s="39"/>
      <c r="AF16" s="39"/>
    </row>
    <row r="17" spans="2:32" x14ac:dyDescent="0.25">
      <c r="B17" s="26" t="s">
        <v>5</v>
      </c>
      <c r="C17" s="74" t="s">
        <v>0</v>
      </c>
      <c r="D17" s="74"/>
      <c r="E17" s="148">
        <v>1925</v>
      </c>
      <c r="F17" s="40"/>
      <c r="G17" s="148">
        <v>1895</v>
      </c>
      <c r="I17" s="26" t="s">
        <v>92</v>
      </c>
      <c r="J17" s="74">
        <v>22</v>
      </c>
      <c r="K17" s="74"/>
      <c r="L17" s="107">
        <v>18174</v>
      </c>
      <c r="M17" s="40"/>
      <c r="N17" s="107">
        <v>24344</v>
      </c>
      <c r="P17" s="39"/>
      <c r="Q17" s="137"/>
      <c r="R17" s="136"/>
      <c r="S17" s="39"/>
      <c r="T17" s="39"/>
      <c r="U17" s="39"/>
      <c r="V17" s="39"/>
      <c r="X17" s="39"/>
      <c r="Y17" s="39"/>
      <c r="Z17" s="39"/>
      <c r="AB17" s="136"/>
      <c r="AD17" s="39"/>
      <c r="AF17" s="39"/>
    </row>
    <row r="18" spans="2:32" x14ac:dyDescent="0.25">
      <c r="B18" s="26" t="s">
        <v>87</v>
      </c>
      <c r="C18" s="74">
        <v>35</v>
      </c>
      <c r="D18" s="74"/>
      <c r="E18" s="148">
        <v>117564</v>
      </c>
      <c r="F18" s="40"/>
      <c r="G18" s="148">
        <v>0</v>
      </c>
      <c r="I18" s="26" t="s">
        <v>130</v>
      </c>
      <c r="J18" s="11">
        <v>5</v>
      </c>
      <c r="K18" s="74"/>
      <c r="L18" s="107">
        <v>40358</v>
      </c>
      <c r="M18" s="40"/>
      <c r="N18" s="107">
        <v>0</v>
      </c>
      <c r="P18" s="39"/>
      <c r="Q18" s="137"/>
      <c r="R18" s="136"/>
      <c r="S18" s="39"/>
      <c r="T18" s="39"/>
      <c r="U18" s="39"/>
      <c r="W18" s="39"/>
      <c r="Y18" s="39"/>
      <c r="Z18" s="39"/>
      <c r="AA18" s="39"/>
      <c r="AB18" s="136"/>
      <c r="AD18" s="39"/>
      <c r="AF18" s="39"/>
    </row>
    <row r="19" spans="2:32" x14ac:dyDescent="0.25">
      <c r="B19" s="26" t="s">
        <v>119</v>
      </c>
      <c r="C19" s="74">
        <v>12</v>
      </c>
      <c r="D19" s="74"/>
      <c r="E19" s="148">
        <v>0</v>
      </c>
      <c r="F19" s="40"/>
      <c r="G19" s="148">
        <v>1468</v>
      </c>
      <c r="I19" s="26" t="s">
        <v>87</v>
      </c>
      <c r="J19" s="74">
        <v>35</v>
      </c>
      <c r="K19" s="74"/>
      <c r="L19" s="107">
        <v>30273</v>
      </c>
      <c r="M19" s="40"/>
      <c r="N19" s="107">
        <v>10516</v>
      </c>
      <c r="P19" s="39"/>
      <c r="Q19" s="39"/>
      <c r="R19" s="39"/>
      <c r="S19" s="39"/>
      <c r="T19" s="39"/>
      <c r="U19" s="39"/>
      <c r="V19" s="39"/>
      <c r="W19" s="39"/>
      <c r="Y19" s="39"/>
      <c r="Z19" s="39"/>
      <c r="AA19" s="39"/>
      <c r="AB19" s="136"/>
    </row>
    <row r="20" spans="2:32" x14ac:dyDescent="0.25">
      <c r="B20" s="26" t="s">
        <v>4</v>
      </c>
      <c r="C20" s="74">
        <v>13</v>
      </c>
      <c r="D20" s="74"/>
      <c r="E20" s="106">
        <v>26518</v>
      </c>
      <c r="F20" s="40"/>
      <c r="G20" s="106">
        <v>23732</v>
      </c>
      <c r="I20" s="26" t="s">
        <v>14</v>
      </c>
      <c r="J20" s="74">
        <v>25</v>
      </c>
      <c r="K20" s="74"/>
      <c r="L20" s="106">
        <v>199414</v>
      </c>
      <c r="M20" s="40"/>
      <c r="N20" s="106">
        <v>177913</v>
      </c>
      <c r="P20" s="39"/>
      <c r="Q20" s="137"/>
      <c r="R20" s="136"/>
      <c r="S20" s="39"/>
      <c r="T20" s="39"/>
      <c r="U20" s="39"/>
      <c r="V20" s="39"/>
      <c r="W20" s="39"/>
      <c r="X20" s="39"/>
      <c r="Y20" s="39"/>
      <c r="Z20" s="39"/>
      <c r="AB20" s="136"/>
      <c r="AD20" s="39"/>
      <c r="AF20" s="39"/>
    </row>
    <row r="21" spans="2:32" x14ac:dyDescent="0.25">
      <c r="B21" s="74"/>
      <c r="C21" s="74" t="s">
        <v>0</v>
      </c>
      <c r="D21" s="74"/>
      <c r="E21" s="149"/>
      <c r="F21" s="110"/>
      <c r="G21" s="149"/>
      <c r="H21" s="78"/>
      <c r="I21" s="74"/>
      <c r="J21" s="74" t="s">
        <v>0</v>
      </c>
      <c r="K21" s="74"/>
      <c r="L21" s="149"/>
      <c r="M21" s="110"/>
      <c r="N21" s="149"/>
      <c r="P21" s="39"/>
      <c r="Q21" s="137"/>
      <c r="R21" s="136"/>
      <c r="S21" s="39"/>
      <c r="T21" s="39"/>
      <c r="U21" s="39"/>
      <c r="V21" s="39"/>
      <c r="W21" s="39"/>
      <c r="X21" s="39"/>
      <c r="Y21" s="39"/>
      <c r="Z21" s="39"/>
      <c r="AA21" s="39"/>
      <c r="AB21" s="136"/>
    </row>
    <row r="22" spans="2:32" x14ac:dyDescent="0.25">
      <c r="B22" s="25" t="s">
        <v>6</v>
      </c>
      <c r="C22" s="74"/>
      <c r="D22" s="74"/>
      <c r="E22" s="106">
        <f>SUM(E13:E21)</f>
        <v>1071603</v>
      </c>
      <c r="F22" s="40"/>
      <c r="G22" s="106">
        <f>SUM(G13:G21)</f>
        <v>880164</v>
      </c>
      <c r="I22" s="25" t="s">
        <v>15</v>
      </c>
      <c r="J22" s="74"/>
      <c r="K22" s="74"/>
      <c r="L22" s="106">
        <f>SUM(L13:L21)</f>
        <v>788855</v>
      </c>
      <c r="M22" s="40"/>
      <c r="N22" s="106">
        <f>SUM(N13:N21)</f>
        <v>651431</v>
      </c>
      <c r="P22" s="39"/>
      <c r="Q22" s="137"/>
      <c r="R22" s="136"/>
      <c r="S22" s="39"/>
      <c r="T22" s="39"/>
      <c r="U22" s="39"/>
      <c r="V22" s="39"/>
      <c r="X22" s="39"/>
      <c r="Z22" s="39"/>
      <c r="AB22" s="136"/>
    </row>
    <row r="23" spans="2:32" x14ac:dyDescent="0.25">
      <c r="B23" s="74" t="s">
        <v>0</v>
      </c>
      <c r="C23" s="74" t="s">
        <v>0</v>
      </c>
      <c r="D23" s="74"/>
      <c r="E23" s="107"/>
      <c r="F23" s="40"/>
      <c r="G23" s="107"/>
      <c r="I23" s="74" t="s">
        <v>0</v>
      </c>
      <c r="J23" s="74" t="s">
        <v>0</v>
      </c>
      <c r="K23" s="74"/>
      <c r="L23" s="107" t="s">
        <v>0</v>
      </c>
      <c r="M23" s="40"/>
      <c r="N23" s="107" t="s">
        <v>0</v>
      </c>
      <c r="P23" s="39"/>
      <c r="Q23" s="136"/>
      <c r="R23" s="136"/>
      <c r="S23" s="39"/>
      <c r="T23" s="39"/>
      <c r="U23" s="39"/>
      <c r="V23" s="39"/>
      <c r="X23" s="39"/>
      <c r="Y23" s="39"/>
      <c r="Z23" s="39"/>
    </row>
    <row r="24" spans="2:32" x14ac:dyDescent="0.25">
      <c r="B24" s="26" t="s">
        <v>3</v>
      </c>
      <c r="C24" s="74">
        <v>9</v>
      </c>
      <c r="D24" s="74"/>
      <c r="E24" s="107">
        <v>77735</v>
      </c>
      <c r="F24" s="40"/>
      <c r="G24" s="107">
        <v>55228</v>
      </c>
      <c r="I24" s="26" t="s">
        <v>11</v>
      </c>
      <c r="J24" s="74">
        <v>21</v>
      </c>
      <c r="K24" s="74"/>
      <c r="L24" s="107">
        <v>353232</v>
      </c>
      <c r="M24" s="40"/>
      <c r="N24" s="107">
        <v>240434</v>
      </c>
      <c r="P24" s="39"/>
      <c r="Q24" s="136"/>
      <c r="R24" s="136"/>
      <c r="S24" s="39"/>
      <c r="T24" s="39"/>
      <c r="U24" s="39"/>
      <c r="V24" s="39"/>
      <c r="W24" s="39"/>
      <c r="X24" s="39"/>
      <c r="Y24" s="39"/>
      <c r="Z24" s="39"/>
    </row>
    <row r="25" spans="2:32" x14ac:dyDescent="0.25">
      <c r="B25" s="26" t="s">
        <v>110</v>
      </c>
      <c r="C25" s="74">
        <v>15</v>
      </c>
      <c r="D25" s="74"/>
      <c r="E25" s="107">
        <v>25975</v>
      </c>
      <c r="F25" s="40"/>
      <c r="G25" s="107">
        <v>35031</v>
      </c>
      <c r="I25" s="26" t="s">
        <v>13</v>
      </c>
      <c r="J25" s="74">
        <v>22</v>
      </c>
      <c r="K25" s="74"/>
      <c r="L25" s="107">
        <v>604305</v>
      </c>
      <c r="M25" s="40"/>
      <c r="N25" s="107">
        <v>776274</v>
      </c>
      <c r="P25" s="39"/>
      <c r="Q25" s="136"/>
      <c r="R25" s="136"/>
      <c r="S25" s="39"/>
      <c r="T25" s="39"/>
      <c r="U25" s="39"/>
      <c r="Y25" s="39"/>
      <c r="Z25" s="39"/>
    </row>
    <row r="26" spans="2:32" x14ac:dyDescent="0.25">
      <c r="B26" s="26" t="s">
        <v>5</v>
      </c>
      <c r="C26" s="74"/>
      <c r="D26" s="74"/>
      <c r="E26" s="107">
        <v>422</v>
      </c>
      <c r="F26" s="40"/>
      <c r="G26" s="107">
        <v>1348</v>
      </c>
      <c r="I26" s="26" t="s">
        <v>92</v>
      </c>
      <c r="J26" s="74">
        <v>22</v>
      </c>
      <c r="K26" s="74"/>
      <c r="L26" s="107">
        <v>39807</v>
      </c>
      <c r="M26" s="40"/>
      <c r="N26" s="107">
        <v>49379</v>
      </c>
      <c r="P26" s="39"/>
      <c r="Q26" s="136"/>
      <c r="R26" s="39"/>
      <c r="S26" s="39"/>
      <c r="T26" s="39"/>
      <c r="U26" s="39"/>
      <c r="V26" s="39"/>
      <c r="W26" s="39"/>
      <c r="X26" s="39"/>
      <c r="Y26" s="39"/>
      <c r="Z26" s="39"/>
    </row>
    <row r="27" spans="2:32" ht="15" customHeight="1" x14ac:dyDescent="0.25">
      <c r="B27" s="26" t="s">
        <v>87</v>
      </c>
      <c r="C27" s="74">
        <v>35</v>
      </c>
      <c r="D27" s="74"/>
      <c r="E27" s="107">
        <v>41484</v>
      </c>
      <c r="F27" s="40"/>
      <c r="G27" s="107">
        <v>22923</v>
      </c>
      <c r="I27" s="26" t="s">
        <v>87</v>
      </c>
      <c r="J27" s="74">
        <v>35</v>
      </c>
      <c r="K27" s="74"/>
      <c r="L27" s="107">
        <v>13011</v>
      </c>
      <c r="M27" s="40"/>
      <c r="N27" s="107">
        <v>10119</v>
      </c>
      <c r="P27" s="39"/>
      <c r="Q27" s="136"/>
      <c r="R27" s="136"/>
      <c r="S27" s="39"/>
      <c r="T27" s="39"/>
      <c r="U27" s="39"/>
      <c r="V27" s="39"/>
      <c r="Z27" s="39"/>
    </row>
    <row r="28" spans="2:32" x14ac:dyDescent="0.25">
      <c r="B28" s="26" t="s">
        <v>98</v>
      </c>
      <c r="C28" s="74">
        <v>17</v>
      </c>
      <c r="D28" s="74"/>
      <c r="E28" s="107">
        <v>0</v>
      </c>
      <c r="F28" s="40"/>
      <c r="G28" s="107">
        <v>2070537</v>
      </c>
      <c r="I28" s="26" t="s">
        <v>16</v>
      </c>
      <c r="J28" s="74">
        <v>26</v>
      </c>
      <c r="K28" s="74"/>
      <c r="L28" s="107">
        <v>278633</v>
      </c>
      <c r="M28" s="40"/>
      <c r="N28" s="107">
        <v>192521</v>
      </c>
      <c r="P28" s="39"/>
      <c r="Q28" s="39"/>
      <c r="R28" s="39"/>
      <c r="S28" s="39"/>
      <c r="U28" s="39"/>
      <c r="W28" s="39"/>
      <c r="X28" s="39"/>
      <c r="Y28" s="39"/>
      <c r="Z28" s="39"/>
    </row>
    <row r="29" spans="2:32" x14ac:dyDescent="0.25">
      <c r="B29" s="26" t="s">
        <v>97</v>
      </c>
      <c r="C29" s="74">
        <v>16</v>
      </c>
      <c r="D29" s="74"/>
      <c r="E29" s="107">
        <v>59435</v>
      </c>
      <c r="F29" s="40"/>
      <c r="G29" s="107">
        <v>526044</v>
      </c>
      <c r="I29" s="26" t="s">
        <v>14</v>
      </c>
      <c r="J29" s="74">
        <v>25</v>
      </c>
      <c r="K29" s="74"/>
      <c r="L29" s="106">
        <v>272257</v>
      </c>
      <c r="M29" s="40"/>
      <c r="N29" s="106">
        <v>373088</v>
      </c>
      <c r="P29" s="39"/>
      <c r="Q29" s="39"/>
      <c r="R29" s="39"/>
      <c r="S29" s="39"/>
      <c r="T29" s="39"/>
      <c r="U29" s="39"/>
    </row>
    <row r="30" spans="2:32" x14ac:dyDescent="0.25">
      <c r="B30" s="26" t="s">
        <v>7</v>
      </c>
      <c r="C30" s="74">
        <v>14</v>
      </c>
      <c r="D30" s="74"/>
      <c r="E30" s="106">
        <v>18563</v>
      </c>
      <c r="F30" s="40"/>
      <c r="G30" s="106">
        <v>22660</v>
      </c>
      <c r="I30" s="74"/>
      <c r="J30" s="74" t="s">
        <v>0</v>
      </c>
      <c r="K30" s="74"/>
      <c r="L30" s="149"/>
      <c r="M30" s="110"/>
      <c r="N30" s="149"/>
      <c r="P30" s="39"/>
      <c r="Q30" s="39"/>
      <c r="R30" s="39"/>
      <c r="V30" s="39"/>
      <c r="X30" s="39"/>
      <c r="Z30" s="39"/>
    </row>
    <row r="31" spans="2:32" x14ac:dyDescent="0.25">
      <c r="B31" s="26"/>
      <c r="C31" s="74"/>
      <c r="D31" s="74"/>
      <c r="E31" s="107"/>
      <c r="F31" s="40"/>
      <c r="G31" s="107"/>
      <c r="I31" s="25" t="s">
        <v>17</v>
      </c>
      <c r="J31" s="74"/>
      <c r="K31" s="74"/>
      <c r="L31" s="106">
        <f>SUM(L24:L30)</f>
        <v>1561245</v>
      </c>
      <c r="M31" s="40"/>
      <c r="N31" s="106">
        <f>SUM(N24:N30)</f>
        <v>1641815</v>
      </c>
      <c r="P31" s="39"/>
      <c r="Q31" s="39"/>
      <c r="R31" s="39"/>
      <c r="S31" s="39"/>
      <c r="U31" s="39"/>
    </row>
    <row r="32" spans="2:32" x14ac:dyDescent="0.25">
      <c r="B32" s="21" t="s">
        <v>111</v>
      </c>
      <c r="C32" s="74"/>
      <c r="D32" s="74"/>
      <c r="E32" s="107">
        <f>SUM(E24:E31)</f>
        <v>223614</v>
      </c>
      <c r="F32" s="40"/>
      <c r="G32" s="107">
        <f>SUM(G24:G31)</f>
        <v>2733771</v>
      </c>
      <c r="I32" s="25"/>
      <c r="J32" s="169" t="s">
        <v>0</v>
      </c>
      <c r="K32" s="74"/>
      <c r="L32" s="107"/>
      <c r="M32" s="40"/>
      <c r="N32" s="107"/>
      <c r="P32" s="39"/>
      <c r="R32" s="39"/>
      <c r="S32" s="39"/>
    </row>
    <row r="33" spans="2:22" x14ac:dyDescent="0.25">
      <c r="B33" s="26"/>
      <c r="C33" s="74"/>
      <c r="D33" s="74"/>
      <c r="E33" s="107"/>
      <c r="F33" s="40"/>
      <c r="G33" s="107"/>
      <c r="I33" s="25" t="s">
        <v>18</v>
      </c>
      <c r="J33" s="169"/>
      <c r="K33" s="74"/>
      <c r="L33" s="106">
        <f>L22+L31</f>
        <v>2350100</v>
      </c>
      <c r="M33" s="40"/>
      <c r="N33" s="106">
        <f>N22+N31</f>
        <v>2293246</v>
      </c>
      <c r="P33" s="39"/>
      <c r="Q33" s="39"/>
      <c r="R33" s="39"/>
    </row>
    <row r="34" spans="2:22" x14ac:dyDescent="0.25">
      <c r="B34" s="130" t="s">
        <v>112</v>
      </c>
      <c r="C34" s="74">
        <v>18</v>
      </c>
      <c r="D34" s="74"/>
      <c r="E34" s="107">
        <v>19783</v>
      </c>
      <c r="F34" s="40"/>
      <c r="G34" s="107">
        <v>28118</v>
      </c>
      <c r="I34" s="26"/>
      <c r="K34" s="74"/>
      <c r="L34" s="107"/>
      <c r="M34" s="40"/>
      <c r="N34" s="107"/>
      <c r="P34" s="39"/>
      <c r="Q34" s="39"/>
      <c r="R34" s="39"/>
    </row>
    <row r="35" spans="2:22" x14ac:dyDescent="0.25">
      <c r="B35" s="130" t="s">
        <v>128</v>
      </c>
      <c r="C35" s="74">
        <v>20</v>
      </c>
      <c r="D35" s="74"/>
      <c r="E35" s="107">
        <v>105397</v>
      </c>
      <c r="F35" s="40"/>
      <c r="G35" s="107">
        <v>710180</v>
      </c>
      <c r="I35" s="26"/>
      <c r="J35" s="74"/>
      <c r="L35" s="107"/>
      <c r="M35" s="40"/>
      <c r="N35" s="107"/>
      <c r="P35" s="39"/>
      <c r="Q35" s="39"/>
      <c r="R35" s="39"/>
    </row>
    <row r="36" spans="2:22" x14ac:dyDescent="0.25">
      <c r="B36" s="130" t="s">
        <v>129</v>
      </c>
      <c r="C36" s="74">
        <v>19</v>
      </c>
      <c r="D36" s="74"/>
      <c r="E36" s="106">
        <v>3478759</v>
      </c>
      <c r="F36" s="40"/>
      <c r="G36" s="106">
        <v>189254</v>
      </c>
      <c r="I36" s="27" t="s">
        <v>80</v>
      </c>
      <c r="J36" s="74"/>
      <c r="K36" s="74"/>
      <c r="L36" s="107"/>
      <c r="M36" s="40"/>
      <c r="N36" s="107"/>
      <c r="P36" s="39"/>
      <c r="Q36" s="39"/>
      <c r="R36" s="39"/>
    </row>
    <row r="37" spans="2:22" x14ac:dyDescent="0.25">
      <c r="B37" s="74"/>
      <c r="C37" s="74" t="s">
        <v>0</v>
      </c>
      <c r="D37" s="74"/>
      <c r="E37" s="149"/>
      <c r="F37" s="110"/>
      <c r="G37" s="149"/>
      <c r="I37" s="26" t="s">
        <v>81</v>
      </c>
      <c r="J37" s="74">
        <v>27</v>
      </c>
      <c r="L37" s="107">
        <v>2176397</v>
      </c>
      <c r="M37" s="40"/>
      <c r="N37" s="107">
        <v>2074069</v>
      </c>
      <c r="P37" s="39"/>
      <c r="Q37" s="39"/>
      <c r="R37" s="39"/>
      <c r="S37" s="39"/>
    </row>
    <row r="38" spans="2:22" x14ac:dyDescent="0.25">
      <c r="B38" s="25" t="s">
        <v>8</v>
      </c>
      <c r="C38" s="74"/>
      <c r="D38" s="74"/>
      <c r="E38" s="106">
        <f>SUM(E32:E37)</f>
        <v>3827553</v>
      </c>
      <c r="F38" s="108"/>
      <c r="G38" s="106">
        <f>SUM(G32:G37)</f>
        <v>3661323</v>
      </c>
      <c r="I38" s="26" t="s">
        <v>120</v>
      </c>
      <c r="J38" s="74">
        <v>27</v>
      </c>
      <c r="L38" s="107">
        <v>393172</v>
      </c>
      <c r="M38" s="40"/>
      <c r="N38" s="107">
        <v>154198</v>
      </c>
      <c r="P38" s="39"/>
      <c r="R38" s="39"/>
    </row>
    <row r="39" spans="2:22" x14ac:dyDescent="0.25">
      <c r="B39" s="25"/>
      <c r="C39" s="74" t="s">
        <v>0</v>
      </c>
      <c r="D39" s="74"/>
      <c r="E39" s="110"/>
      <c r="F39" s="110"/>
      <c r="G39" s="110"/>
      <c r="I39" s="26" t="s">
        <v>82</v>
      </c>
      <c r="J39" s="74">
        <v>27</v>
      </c>
      <c r="L39" s="107">
        <v>63360</v>
      </c>
      <c r="M39" s="40"/>
      <c r="N39" s="107">
        <v>108137</v>
      </c>
      <c r="P39" s="39"/>
      <c r="Q39" s="39"/>
      <c r="R39" s="39"/>
      <c r="S39" s="39"/>
      <c r="V39" s="39"/>
    </row>
    <row r="40" spans="2:22" x14ac:dyDescent="0.25">
      <c r="B40" s="25"/>
      <c r="C40" s="74"/>
      <c r="D40" s="74"/>
      <c r="E40" s="110"/>
      <c r="F40" s="110"/>
      <c r="G40" s="110"/>
      <c r="I40" s="26" t="s">
        <v>83</v>
      </c>
      <c r="J40" s="74">
        <v>27</v>
      </c>
      <c r="L40" s="150">
        <v>-83873</v>
      </c>
      <c r="M40" s="40"/>
      <c r="N40" s="150">
        <v>-88163</v>
      </c>
      <c r="P40" s="39"/>
      <c r="S40" s="39"/>
      <c r="V40" s="39"/>
    </row>
    <row r="41" spans="2:22" x14ac:dyDescent="0.25">
      <c r="E41" s="110"/>
      <c r="F41" s="110"/>
      <c r="G41" s="110"/>
      <c r="I41" s="74"/>
      <c r="J41" s="74" t="s">
        <v>0</v>
      </c>
      <c r="L41" s="107"/>
      <c r="M41" s="40"/>
      <c r="N41" s="107"/>
      <c r="Q41" s="39"/>
      <c r="R41" s="39"/>
      <c r="S41" s="39"/>
    </row>
    <row r="42" spans="2:22" x14ac:dyDescent="0.25">
      <c r="E42" s="110"/>
      <c r="F42" s="110"/>
      <c r="G42" s="110"/>
      <c r="I42" s="25" t="s">
        <v>61</v>
      </c>
      <c r="J42" s="74"/>
      <c r="L42" s="106">
        <f>SUM(L37:L41)</f>
        <v>2549056</v>
      </c>
      <c r="M42" s="40"/>
      <c r="N42" s="106">
        <f>SUM(N37:N41)</f>
        <v>2248241</v>
      </c>
      <c r="S42" s="39"/>
      <c r="V42" s="39"/>
    </row>
    <row r="43" spans="2:22" x14ac:dyDescent="0.25">
      <c r="E43" s="110"/>
      <c r="F43" s="110"/>
      <c r="G43" s="110"/>
      <c r="I43" s="25"/>
      <c r="J43" s="74"/>
      <c r="L43" s="108"/>
      <c r="M43" s="40"/>
      <c r="N43" s="108"/>
    </row>
    <row r="44" spans="2:22" x14ac:dyDescent="0.25">
      <c r="E44" s="110"/>
      <c r="F44" s="110"/>
      <c r="G44" s="110"/>
      <c r="I44" s="27" t="s">
        <v>0</v>
      </c>
      <c r="J44" s="74" t="s">
        <v>0</v>
      </c>
      <c r="L44" s="40" t="s">
        <v>0</v>
      </c>
      <c r="M44" s="40"/>
      <c r="N44" s="40" t="s">
        <v>0</v>
      </c>
    </row>
    <row r="45" spans="2:22" ht="15.75" thickBot="1" x14ac:dyDescent="0.3">
      <c r="B45" s="25" t="s">
        <v>9</v>
      </c>
      <c r="C45" s="74"/>
      <c r="D45" s="74"/>
      <c r="E45" s="109">
        <f>E22+E38</f>
        <v>4899156</v>
      </c>
      <c r="F45" s="40"/>
      <c r="G45" s="109">
        <f>G22+G38</f>
        <v>4541487</v>
      </c>
      <c r="I45" s="25" t="s">
        <v>21</v>
      </c>
      <c r="J45" s="74" t="s">
        <v>0</v>
      </c>
      <c r="K45" s="74"/>
      <c r="L45" s="109">
        <f>L33+L42</f>
        <v>4899156</v>
      </c>
      <c r="M45" s="38"/>
      <c r="N45" s="109">
        <f>N33+N42</f>
        <v>4541487</v>
      </c>
    </row>
    <row r="46" spans="2:22" ht="15.75" thickTop="1" x14ac:dyDescent="0.25">
      <c r="B46" s="25"/>
      <c r="C46" s="74"/>
      <c r="D46" s="74"/>
      <c r="E46" s="56"/>
      <c r="F46" s="10"/>
      <c r="G46" s="56"/>
      <c r="I46" s="25"/>
      <c r="J46" s="74"/>
      <c r="K46" s="74"/>
      <c r="L46" s="35"/>
      <c r="M46" s="35"/>
      <c r="N46" s="35"/>
    </row>
    <row r="48" spans="2:22" x14ac:dyDescent="0.25">
      <c r="B48" s="1" t="s">
        <v>91</v>
      </c>
    </row>
  </sheetData>
  <mergeCells count="1">
    <mergeCell ref="J32:J33"/>
  </mergeCells>
  <pageMargins left="1.1417322834645669" right="1.1417322834645669" top="0.6692913385826772" bottom="0.51181102362204722" header="0.51181102362204722" footer="0.51181102362204722"/>
  <pageSetup paperSize="9" scale="65" firstPageNumber="6" orientation="landscape" useFirstPageNumber="1" horizontalDpi="1200" verticalDpi="1200" r:id="rId1"/>
  <headerFooter scaleWithDoc="0" alignWithMargins="0">
    <oddFooter>&amp;C&amp;"Times New Roman,Normal"&amp;11&amp;P</oddFooter>
  </headerFooter>
  <ignoredErrors>
    <ignoredError sqref="M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6"/>
  <sheetViews>
    <sheetView showGridLines="0" zoomScale="85" zoomScaleNormal="85" zoomScaleSheetLayoutView="80" workbookViewId="0">
      <selection activeCell="H27" sqref="H27"/>
    </sheetView>
  </sheetViews>
  <sheetFormatPr defaultRowHeight="15" x14ac:dyDescent="0.25"/>
  <cols>
    <col min="1" max="1" width="52.28515625" style="1" customWidth="1"/>
    <col min="2" max="2" width="7.42578125" style="1" customWidth="1"/>
    <col min="3" max="3" width="2.7109375" style="1" customWidth="1"/>
    <col min="4" max="4" width="13.7109375" style="1" customWidth="1"/>
    <col min="5" max="5" width="2.7109375" style="1" customWidth="1"/>
    <col min="6" max="6" width="15.85546875" style="1" customWidth="1"/>
    <col min="7" max="7" width="4.7109375" style="1" customWidth="1"/>
    <col min="8" max="8" width="9.140625" style="1"/>
    <col min="9" max="9" width="11" style="1" customWidth="1"/>
    <col min="10" max="10" width="9.140625" style="1"/>
    <col min="11" max="11" width="18.5703125" style="1" customWidth="1"/>
    <col min="12" max="12" width="10.5703125" style="1" bestFit="1" customWidth="1"/>
    <col min="13" max="13" width="10.42578125" style="1" bestFit="1" customWidth="1"/>
    <col min="14" max="16384" width="9.140625" style="1"/>
  </cols>
  <sheetData>
    <row r="1" spans="1:21" s="6" customFormat="1" ht="20.25" x14ac:dyDescent="0.3">
      <c r="A1" s="5" t="s">
        <v>51</v>
      </c>
    </row>
    <row r="2" spans="1:21" s="3" customFormat="1" ht="9.75" customHeight="1" x14ac:dyDescent="0.25">
      <c r="A2" s="4"/>
    </row>
    <row r="3" spans="1:21" s="7" customFormat="1" ht="18.75" x14ac:dyDescent="0.3">
      <c r="A3" s="15" t="s">
        <v>75</v>
      </c>
    </row>
    <row r="4" spans="1:21" s="22" customFormat="1" ht="5.25" customHeight="1" x14ac:dyDescent="0.2">
      <c r="A4" s="4"/>
    </row>
    <row r="5" spans="1:21" s="79" customFormat="1" ht="15.75" x14ac:dyDescent="0.25">
      <c r="A5" s="66" t="s">
        <v>125</v>
      </c>
    </row>
    <row r="6" spans="1:21" s="22" customFormat="1" ht="14.25" x14ac:dyDescent="0.2"/>
    <row r="7" spans="1:21" s="81" customFormat="1" ht="15.75" x14ac:dyDescent="0.25">
      <c r="A7" s="80" t="s">
        <v>52</v>
      </c>
    </row>
    <row r="8" spans="1:21" s="21" customFormat="1" x14ac:dyDescent="0.2">
      <c r="A8" s="57"/>
    </row>
    <row r="9" spans="1:21" s="21" customFormat="1" x14ac:dyDescent="0.2">
      <c r="A9" s="57"/>
      <c r="O9" s="164"/>
      <c r="R9" s="164"/>
    </row>
    <row r="10" spans="1:21" s="12" customFormat="1" ht="15.75" x14ac:dyDescent="0.25">
      <c r="A10" s="57"/>
      <c r="B10" s="50" t="s">
        <v>121</v>
      </c>
      <c r="C10" s="21"/>
      <c r="D10" s="22">
        <v>2025</v>
      </c>
      <c r="E10" s="24"/>
      <c r="F10" s="22">
        <v>2024</v>
      </c>
      <c r="R10" s="165"/>
    </row>
    <row r="11" spans="1:21" s="63" customFormat="1" ht="15.75" customHeight="1" x14ac:dyDescent="0.25">
      <c r="A11" s="58" t="s">
        <v>0</v>
      </c>
      <c r="B11" s="60"/>
      <c r="C11" s="58" t="s">
        <v>0</v>
      </c>
      <c r="D11" s="61"/>
      <c r="E11" s="62"/>
      <c r="F11" s="61"/>
      <c r="K11" s="139"/>
      <c r="M11" s="140"/>
      <c r="O11" s="139"/>
      <c r="Q11" s="139"/>
      <c r="R11" s="139"/>
    </row>
    <row r="12" spans="1:21" s="63" customFormat="1" ht="15.75" customHeight="1" x14ac:dyDescent="0.25">
      <c r="A12" s="58"/>
      <c r="B12" s="60"/>
      <c r="C12" s="58"/>
      <c r="D12" s="61"/>
      <c r="E12" s="62"/>
      <c r="F12" s="61"/>
      <c r="K12" s="139"/>
      <c r="L12" s="139"/>
      <c r="M12" s="139"/>
      <c r="N12" s="139"/>
      <c r="O12" s="139"/>
      <c r="Q12" s="139"/>
      <c r="R12" s="139"/>
    </row>
    <row r="13" spans="1:21" x14ac:dyDescent="0.25">
      <c r="A13" s="25" t="s">
        <v>108</v>
      </c>
      <c r="B13" s="25">
        <v>28</v>
      </c>
      <c r="C13" s="25" t="s">
        <v>0</v>
      </c>
      <c r="D13" s="141">
        <v>2567429</v>
      </c>
      <c r="E13" s="38" t="s">
        <v>0</v>
      </c>
      <c r="F13" s="141">
        <v>2292757</v>
      </c>
      <c r="K13" s="39"/>
      <c r="L13" s="39"/>
      <c r="M13" s="39"/>
      <c r="N13" s="39"/>
      <c r="O13" s="39"/>
      <c r="P13" s="39"/>
      <c r="Q13" s="39"/>
      <c r="U13" s="39"/>
    </row>
    <row r="14" spans="1:21" x14ac:dyDescent="0.25">
      <c r="A14" s="74" t="s">
        <v>0</v>
      </c>
      <c r="B14" s="74" t="s">
        <v>0</v>
      </c>
      <c r="C14" s="74" t="s">
        <v>0</v>
      </c>
      <c r="D14" s="107" t="s">
        <v>0</v>
      </c>
      <c r="E14" s="40" t="s">
        <v>0</v>
      </c>
      <c r="F14" s="107" t="s">
        <v>0</v>
      </c>
      <c r="J14" s="36"/>
      <c r="K14" s="36"/>
      <c r="L14" s="36"/>
      <c r="M14" s="36"/>
      <c r="N14" s="39"/>
      <c r="O14" s="39"/>
      <c r="P14" s="39"/>
      <c r="Q14" s="39"/>
      <c r="U14" s="39"/>
    </row>
    <row r="15" spans="1:21" x14ac:dyDescent="0.25">
      <c r="A15" s="74" t="s">
        <v>22</v>
      </c>
      <c r="B15" s="74">
        <v>29</v>
      </c>
      <c r="C15" s="74" t="s">
        <v>0</v>
      </c>
      <c r="D15" s="142">
        <v>-1366475</v>
      </c>
      <c r="E15" s="41" t="s">
        <v>0</v>
      </c>
      <c r="F15" s="142">
        <v>-1267273</v>
      </c>
      <c r="J15" s="36"/>
      <c r="K15" s="36"/>
      <c r="L15" s="36"/>
      <c r="M15" s="36"/>
      <c r="N15" s="39"/>
      <c r="O15" s="39"/>
      <c r="P15" s="39"/>
      <c r="Q15" s="39"/>
      <c r="U15" s="39"/>
    </row>
    <row r="16" spans="1:21" x14ac:dyDescent="0.25">
      <c r="A16" s="74" t="s">
        <v>0</v>
      </c>
      <c r="B16" s="74" t="s">
        <v>0</v>
      </c>
      <c r="C16" s="74" t="s">
        <v>0</v>
      </c>
      <c r="D16" s="143" t="s">
        <v>0</v>
      </c>
      <c r="E16" s="41" t="s">
        <v>0</v>
      </c>
      <c r="F16" s="143" t="s">
        <v>0</v>
      </c>
      <c r="I16" s="39"/>
      <c r="J16" s="36"/>
      <c r="K16" s="36"/>
      <c r="L16" s="36"/>
      <c r="M16" s="36"/>
      <c r="N16" s="39"/>
      <c r="O16" s="39"/>
      <c r="P16" s="39"/>
      <c r="Q16" s="39"/>
    </row>
    <row r="17" spans="1:24" x14ac:dyDescent="0.25">
      <c r="A17" s="25" t="s">
        <v>23</v>
      </c>
      <c r="B17" s="25" t="s">
        <v>0</v>
      </c>
      <c r="C17" s="25" t="s">
        <v>0</v>
      </c>
      <c r="D17" s="144">
        <f>+D15+D13</f>
        <v>1200954</v>
      </c>
      <c r="E17" s="43" t="s">
        <v>0</v>
      </c>
      <c r="F17" s="144">
        <f>+F15+F13</f>
        <v>1025484</v>
      </c>
      <c r="I17" s="39"/>
      <c r="J17" s="36"/>
      <c r="K17" s="36"/>
      <c r="L17" s="36"/>
      <c r="M17" s="36"/>
      <c r="N17" s="39"/>
      <c r="O17" s="39"/>
      <c r="P17" s="39"/>
      <c r="Q17" s="39"/>
      <c r="S17" s="39"/>
      <c r="U17" s="39"/>
    </row>
    <row r="18" spans="1:24" x14ac:dyDescent="0.25">
      <c r="A18" s="74" t="s">
        <v>0</v>
      </c>
      <c r="B18" s="74" t="s">
        <v>0</v>
      </c>
      <c r="C18" s="74" t="s">
        <v>0</v>
      </c>
      <c r="D18" s="143" t="s">
        <v>0</v>
      </c>
      <c r="E18" s="41" t="s">
        <v>0</v>
      </c>
      <c r="F18" s="143" t="s">
        <v>0</v>
      </c>
      <c r="I18" s="128"/>
      <c r="J18" s="127"/>
      <c r="K18" s="128"/>
      <c r="L18" s="128"/>
      <c r="M18" s="128"/>
      <c r="N18" s="39"/>
      <c r="O18" s="39"/>
      <c r="P18" s="39"/>
      <c r="Q18" s="39"/>
      <c r="U18" s="39"/>
    </row>
    <row r="19" spans="1:24" x14ac:dyDescent="0.25">
      <c r="A19" s="74" t="s">
        <v>24</v>
      </c>
      <c r="B19" s="74">
        <v>30</v>
      </c>
      <c r="C19" s="74" t="s">
        <v>0</v>
      </c>
      <c r="D19" s="143">
        <v>-217379</v>
      </c>
      <c r="E19" s="41" t="s">
        <v>0</v>
      </c>
      <c r="F19" s="143">
        <v>-295876</v>
      </c>
      <c r="I19" s="128"/>
      <c r="J19" s="127"/>
      <c r="K19" s="128"/>
      <c r="L19" s="128"/>
      <c r="M19" s="128"/>
      <c r="N19" s="39"/>
      <c r="O19" s="39"/>
      <c r="P19" s="39"/>
      <c r="Q19" s="39"/>
      <c r="R19" s="39"/>
      <c r="U19" s="39"/>
      <c r="X19" s="39"/>
    </row>
    <row r="20" spans="1:24" x14ac:dyDescent="0.25">
      <c r="A20" s="74" t="s">
        <v>25</v>
      </c>
      <c r="B20" s="74">
        <v>31</v>
      </c>
      <c r="C20" s="74" t="s">
        <v>0</v>
      </c>
      <c r="D20" s="143">
        <v>-371651</v>
      </c>
      <c r="E20" s="41" t="s">
        <v>0</v>
      </c>
      <c r="F20" s="143">
        <v>-318857</v>
      </c>
      <c r="I20" s="128"/>
      <c r="J20" s="127"/>
      <c r="K20" s="128"/>
      <c r="L20" s="128"/>
      <c r="M20" s="128"/>
      <c r="N20" s="39"/>
      <c r="O20" s="39"/>
      <c r="P20" s="39"/>
      <c r="Q20" s="39"/>
      <c r="U20" s="39"/>
      <c r="X20" s="39"/>
    </row>
    <row r="21" spans="1:24" x14ac:dyDescent="0.25">
      <c r="A21" s="74" t="s">
        <v>89</v>
      </c>
      <c r="B21" s="74">
        <v>32</v>
      </c>
      <c r="C21" s="74"/>
      <c r="D21" s="143">
        <v>-9139</v>
      </c>
      <c r="E21" s="41"/>
      <c r="F21" s="143">
        <v>-9369</v>
      </c>
      <c r="I21" s="128"/>
      <c r="J21" s="127"/>
      <c r="K21" s="128"/>
      <c r="L21" s="128"/>
      <c r="M21" s="128"/>
      <c r="N21" s="39"/>
      <c r="O21" s="39"/>
      <c r="P21" s="39"/>
      <c r="Q21" s="39"/>
      <c r="S21" s="39"/>
      <c r="U21" s="39"/>
      <c r="X21" s="39"/>
    </row>
    <row r="22" spans="1:24" x14ac:dyDescent="0.25">
      <c r="A22" s="74" t="s">
        <v>90</v>
      </c>
      <c r="B22" s="74">
        <v>33</v>
      </c>
      <c r="C22" s="74"/>
      <c r="D22" s="143">
        <v>-102043</v>
      </c>
      <c r="E22" s="41"/>
      <c r="F22" s="143">
        <v>-110914</v>
      </c>
      <c r="I22" s="128"/>
      <c r="J22" s="128"/>
      <c r="K22" s="128"/>
      <c r="L22" s="128"/>
      <c r="M22" s="128"/>
      <c r="N22" s="39"/>
      <c r="O22" s="39"/>
      <c r="P22" s="39"/>
      <c r="Q22" s="39"/>
      <c r="R22" s="39"/>
      <c r="U22" s="39"/>
      <c r="X22" s="39"/>
    </row>
    <row r="23" spans="1:24" x14ac:dyDescent="0.25">
      <c r="A23" s="74" t="s">
        <v>58</v>
      </c>
      <c r="B23" s="74">
        <v>18</v>
      </c>
      <c r="C23" s="74"/>
      <c r="D23" s="142">
        <v>-8335</v>
      </c>
      <c r="E23" s="41"/>
      <c r="F23" s="142">
        <v>1075</v>
      </c>
      <c r="I23" s="128"/>
      <c r="J23" s="134"/>
      <c r="K23" s="128"/>
      <c r="L23" s="128"/>
      <c r="M23" s="128"/>
      <c r="N23" s="39"/>
      <c r="O23" s="39"/>
      <c r="P23" s="39"/>
      <c r="Q23" s="39"/>
      <c r="R23" s="39"/>
      <c r="S23" s="39"/>
      <c r="U23" s="39"/>
      <c r="X23" s="39"/>
    </row>
    <row r="24" spans="1:24" x14ac:dyDescent="0.25">
      <c r="A24" s="74"/>
      <c r="B24" s="74"/>
      <c r="C24" s="74"/>
      <c r="D24" s="107"/>
      <c r="E24" s="40"/>
      <c r="F24" s="107"/>
      <c r="J24" s="166"/>
      <c r="K24" s="36"/>
      <c r="L24" s="36"/>
      <c r="M24" s="36"/>
      <c r="N24" s="39"/>
      <c r="O24" s="39"/>
      <c r="Q24" s="39"/>
      <c r="U24" s="39"/>
      <c r="X24" s="39"/>
    </row>
    <row r="25" spans="1:24" x14ac:dyDescent="0.25">
      <c r="A25" s="25" t="s">
        <v>57</v>
      </c>
      <c r="B25" s="74" t="s">
        <v>0</v>
      </c>
      <c r="C25" s="74" t="s">
        <v>0</v>
      </c>
      <c r="D25" s="145">
        <f>SUM(D17:D24)</f>
        <v>492407</v>
      </c>
      <c r="E25" s="43" t="s">
        <v>0</v>
      </c>
      <c r="F25" s="145">
        <f>SUM(F17:F24)</f>
        <v>291543</v>
      </c>
      <c r="J25" s="127"/>
      <c r="K25" s="36"/>
      <c r="L25" s="36"/>
      <c r="M25" s="36"/>
      <c r="N25" s="39"/>
      <c r="O25" s="39"/>
      <c r="R25" s="39"/>
      <c r="S25" s="39"/>
      <c r="U25" s="39"/>
      <c r="X25" s="39"/>
    </row>
    <row r="26" spans="1:24" x14ac:dyDescent="0.25">
      <c r="B26" s="74"/>
      <c r="C26" s="74"/>
      <c r="D26" s="107"/>
      <c r="E26" s="40"/>
      <c r="F26" s="107"/>
      <c r="J26" s="127"/>
      <c r="K26" s="36"/>
      <c r="L26" s="36"/>
      <c r="M26" s="36"/>
      <c r="N26" s="39"/>
      <c r="O26" s="39"/>
      <c r="Q26" s="39"/>
      <c r="R26" s="39"/>
      <c r="U26" s="39"/>
      <c r="X26" s="39"/>
    </row>
    <row r="27" spans="1:24" x14ac:dyDescent="0.25">
      <c r="A27" s="74" t="s">
        <v>27</v>
      </c>
      <c r="B27" s="74">
        <v>34</v>
      </c>
      <c r="C27" s="74"/>
      <c r="D27" s="146">
        <v>203224</v>
      </c>
      <c r="E27" s="67" t="s">
        <v>0</v>
      </c>
      <c r="F27" s="146">
        <v>107314</v>
      </c>
      <c r="J27" s="127"/>
      <c r="K27" s="36"/>
      <c r="L27" s="36"/>
      <c r="M27" s="36"/>
      <c r="N27" s="39"/>
      <c r="S27" s="39"/>
      <c r="U27" s="39"/>
    </row>
    <row r="28" spans="1:24" x14ac:dyDescent="0.25">
      <c r="A28" s="74" t="s">
        <v>26</v>
      </c>
      <c r="B28" s="74">
        <v>34</v>
      </c>
      <c r="C28" s="74" t="s">
        <v>0</v>
      </c>
      <c r="D28" s="142">
        <v>-263740</v>
      </c>
      <c r="E28" s="41" t="s">
        <v>0</v>
      </c>
      <c r="F28" s="142">
        <v>-301780</v>
      </c>
      <c r="J28" s="127"/>
      <c r="K28" s="36"/>
      <c r="L28" s="36"/>
      <c r="M28" s="36"/>
      <c r="O28" s="39"/>
      <c r="S28" s="39"/>
      <c r="U28" s="39"/>
    </row>
    <row r="29" spans="1:24" x14ac:dyDescent="0.25">
      <c r="B29" s="74" t="s">
        <v>0</v>
      </c>
      <c r="C29" s="74" t="s">
        <v>0</v>
      </c>
      <c r="D29" s="143" t="s">
        <v>0</v>
      </c>
      <c r="E29" s="41" t="s">
        <v>0</v>
      </c>
      <c r="F29" s="143" t="s">
        <v>0</v>
      </c>
      <c r="J29" s="127"/>
      <c r="K29" s="36"/>
      <c r="L29" s="36"/>
      <c r="M29" s="36"/>
      <c r="O29" s="39"/>
    </row>
    <row r="30" spans="1:24" x14ac:dyDescent="0.25">
      <c r="A30" s="25" t="s">
        <v>56</v>
      </c>
      <c r="B30" s="67"/>
      <c r="C30" s="74"/>
      <c r="D30" s="144">
        <f>SUM(D27:D29)</f>
        <v>-60516</v>
      </c>
      <c r="E30" s="43"/>
      <c r="F30" s="144">
        <f>SUM(F27:F29)</f>
        <v>-194466</v>
      </c>
      <c r="J30" s="128"/>
      <c r="K30" s="36"/>
      <c r="L30" s="36"/>
      <c r="M30" s="36"/>
      <c r="S30" s="39"/>
      <c r="U30" s="39"/>
    </row>
    <row r="31" spans="1:24" x14ac:dyDescent="0.25">
      <c r="A31" s="74"/>
      <c r="B31" s="74"/>
      <c r="C31" s="74"/>
      <c r="D31" s="143"/>
      <c r="E31" s="41"/>
      <c r="F31" s="143"/>
      <c r="I31" s="39"/>
      <c r="J31" s="134"/>
      <c r="K31" s="36"/>
      <c r="L31" s="36"/>
      <c r="M31" s="36"/>
      <c r="O31" s="39"/>
      <c r="Q31" s="39"/>
      <c r="S31" s="39"/>
    </row>
    <row r="32" spans="1:24" x14ac:dyDescent="0.25">
      <c r="A32" s="25" t="s">
        <v>74</v>
      </c>
      <c r="B32" s="74" t="s">
        <v>0</v>
      </c>
      <c r="C32" s="74" t="s">
        <v>0</v>
      </c>
      <c r="D32" s="144">
        <f>D25+D30</f>
        <v>431891</v>
      </c>
      <c r="E32" s="43" t="s">
        <v>0</v>
      </c>
      <c r="F32" s="144">
        <f>F25+F30</f>
        <v>97077</v>
      </c>
      <c r="I32" s="39"/>
      <c r="J32" s="134"/>
      <c r="K32" s="36"/>
      <c r="L32" s="36"/>
      <c r="M32" s="36"/>
      <c r="O32" s="39"/>
      <c r="Q32" s="39"/>
      <c r="S32" s="39"/>
    </row>
    <row r="33" spans="1:19" x14ac:dyDescent="0.25">
      <c r="A33" s="74" t="s">
        <v>0</v>
      </c>
      <c r="B33" s="74" t="s">
        <v>0</v>
      </c>
      <c r="C33" s="74" t="s">
        <v>0</v>
      </c>
      <c r="D33" s="143" t="s">
        <v>0</v>
      </c>
      <c r="E33" s="41" t="s">
        <v>0</v>
      </c>
      <c r="F33" s="143" t="s">
        <v>0</v>
      </c>
      <c r="I33" s="39"/>
      <c r="J33" s="36"/>
      <c r="K33" s="36"/>
      <c r="L33" s="36"/>
      <c r="M33" s="36"/>
      <c r="O33" s="39"/>
      <c r="Q33" s="39"/>
      <c r="S33" s="39"/>
    </row>
    <row r="34" spans="1:19" x14ac:dyDescent="0.25">
      <c r="A34" s="74" t="s">
        <v>69</v>
      </c>
      <c r="B34" s="74">
        <v>15</v>
      </c>
      <c r="C34" s="74" t="s">
        <v>0</v>
      </c>
      <c r="D34" s="143">
        <v>-28499</v>
      </c>
      <c r="E34" s="41" t="s">
        <v>0</v>
      </c>
      <c r="F34" s="143">
        <v>-16899</v>
      </c>
      <c r="J34" s="36"/>
      <c r="K34" s="36"/>
      <c r="L34" s="36"/>
      <c r="M34" s="36"/>
      <c r="N34" s="135"/>
    </row>
    <row r="35" spans="1:19" x14ac:dyDescent="0.25">
      <c r="A35" s="74" t="s">
        <v>70</v>
      </c>
      <c r="B35" s="74">
        <v>15</v>
      </c>
      <c r="C35" s="74" t="s">
        <v>0</v>
      </c>
      <c r="D35" s="142">
        <v>-9056</v>
      </c>
      <c r="E35" s="41" t="s">
        <v>0</v>
      </c>
      <c r="F35" s="142">
        <v>10283</v>
      </c>
      <c r="J35" s="36"/>
      <c r="K35" s="36"/>
      <c r="L35" s="36"/>
      <c r="M35" s="39"/>
      <c r="O35" s="39"/>
      <c r="P35" s="39"/>
    </row>
    <row r="36" spans="1:19" x14ac:dyDescent="0.25">
      <c r="A36" s="74"/>
      <c r="B36" s="74"/>
      <c r="C36" s="74"/>
      <c r="D36" s="146"/>
      <c r="E36" s="41"/>
      <c r="F36" s="146"/>
      <c r="I36" s="39"/>
      <c r="K36" s="39"/>
      <c r="L36" s="39"/>
      <c r="M36" s="39"/>
      <c r="O36" s="39"/>
      <c r="S36" s="39"/>
    </row>
    <row r="37" spans="1:19" x14ac:dyDescent="0.25">
      <c r="A37" s="25" t="s">
        <v>28</v>
      </c>
      <c r="B37" s="74" t="s">
        <v>0</v>
      </c>
      <c r="C37" s="74" t="s">
        <v>0</v>
      </c>
      <c r="D37" s="144">
        <f>SUM(D34:D36)</f>
        <v>-37555</v>
      </c>
      <c r="E37" s="43" t="s">
        <v>0</v>
      </c>
      <c r="F37" s="144">
        <f>SUM(F34:F36)</f>
        <v>-6616</v>
      </c>
      <c r="I37" s="39"/>
      <c r="K37" s="39"/>
      <c r="L37" s="39"/>
      <c r="Q37" s="39"/>
      <c r="S37" s="39"/>
    </row>
    <row r="38" spans="1:19" x14ac:dyDescent="0.25">
      <c r="A38" s="74" t="s">
        <v>0</v>
      </c>
      <c r="B38" s="74" t="s">
        <v>0</v>
      </c>
      <c r="C38" s="74" t="s">
        <v>0</v>
      </c>
      <c r="D38" s="143" t="s">
        <v>0</v>
      </c>
      <c r="E38" s="41" t="s">
        <v>0</v>
      </c>
      <c r="F38" s="143" t="s">
        <v>0</v>
      </c>
      <c r="K38" s="39"/>
      <c r="L38" s="39"/>
      <c r="M38" s="39"/>
      <c r="O38" s="39"/>
    </row>
    <row r="39" spans="1:19" ht="15.75" thickBot="1" x14ac:dyDescent="0.3">
      <c r="A39" s="25" t="s">
        <v>47</v>
      </c>
      <c r="B39" s="74" t="s">
        <v>0</v>
      </c>
      <c r="C39" s="74" t="s">
        <v>0</v>
      </c>
      <c r="D39" s="147">
        <f>D32+D37</f>
        <v>394336</v>
      </c>
      <c r="E39" s="42"/>
      <c r="F39" s="147">
        <f>F32+F37</f>
        <v>90461</v>
      </c>
      <c r="I39" s="9"/>
      <c r="K39" s="39"/>
      <c r="O39" s="39"/>
      <c r="Q39" s="39"/>
      <c r="S39" s="39"/>
    </row>
    <row r="40" spans="1:19" ht="15.75" thickTop="1" x14ac:dyDescent="0.25">
      <c r="A40" s="74" t="s">
        <v>0</v>
      </c>
      <c r="B40" s="74" t="s">
        <v>0</v>
      </c>
      <c r="C40" s="74" t="s">
        <v>0</v>
      </c>
      <c r="D40" s="74" t="s">
        <v>0</v>
      </c>
      <c r="E40" s="74" t="s">
        <v>0</v>
      </c>
      <c r="F40" s="74" t="s">
        <v>0</v>
      </c>
      <c r="L40" s="39"/>
    </row>
    <row r="41" spans="1:19" x14ac:dyDescent="0.25">
      <c r="F41" s="9"/>
      <c r="L41" s="39"/>
      <c r="N41" s="39"/>
    </row>
    <row r="42" spans="1:19" x14ac:dyDescent="0.25">
      <c r="A42" s="1" t="s">
        <v>91</v>
      </c>
      <c r="L42" s="39"/>
    </row>
    <row r="45" spans="1:19" x14ac:dyDescent="0.25">
      <c r="D45" s="9"/>
      <c r="E45" s="9"/>
      <c r="F45" s="9"/>
    </row>
    <row r="46" spans="1:19" x14ac:dyDescent="0.25">
      <c r="D46" s="9"/>
      <c r="F46" s="9"/>
    </row>
  </sheetData>
  <pageMargins left="1.1417322834645669" right="1.1417322834645669" top="0.6692913385826772" bottom="0.51181102362204722" header="0.51181102362204722" footer="0.51181102362204722"/>
  <pageSetup paperSize="9" scale="80" firstPageNumber="7" orientation="portrait" useFirstPageNumber="1" horizontalDpi="1200" verticalDpi="1200" r:id="rId1"/>
  <headerFooter scaleWithDoc="0" alignWithMargins="0">
    <oddFooter>&amp;C&amp;"Times New Roman,Normal"&amp;11&amp;P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8"/>
  <sheetViews>
    <sheetView showGridLines="0" zoomScale="85" zoomScaleNormal="85" zoomScaleSheetLayoutView="100" workbookViewId="0">
      <selection activeCell="F17" sqref="F17"/>
    </sheetView>
  </sheetViews>
  <sheetFormatPr defaultRowHeight="15" x14ac:dyDescent="0.25"/>
  <cols>
    <col min="1" max="1" width="72.28515625" style="1" customWidth="1"/>
    <col min="2" max="2" width="3.85546875" style="1" customWidth="1"/>
    <col min="3" max="3" width="6.42578125" style="1" bestFit="1" customWidth="1"/>
    <col min="4" max="4" width="3.85546875" style="1" customWidth="1"/>
    <col min="5" max="5" width="2.7109375" style="1" customWidth="1"/>
    <col min="6" max="6" width="13.7109375" style="1" customWidth="1"/>
    <col min="7" max="7" width="2.7109375" style="1" customWidth="1"/>
    <col min="8" max="8" width="13.7109375" style="1" customWidth="1"/>
    <col min="9" max="16384" width="9.140625" style="1"/>
  </cols>
  <sheetData>
    <row r="1" spans="1:8" s="6" customFormat="1" ht="20.25" x14ac:dyDescent="0.3">
      <c r="A1" s="6" t="s">
        <v>53</v>
      </c>
    </row>
    <row r="2" spans="1:8" s="3" customFormat="1" ht="6.75" customHeight="1" x14ac:dyDescent="0.25"/>
    <row r="3" spans="1:8" s="7" customFormat="1" ht="18.75" x14ac:dyDescent="0.3">
      <c r="A3" s="170" t="s">
        <v>76</v>
      </c>
      <c r="B3" s="170"/>
      <c r="C3" s="170"/>
      <c r="D3" s="170"/>
      <c r="E3" s="170"/>
      <c r="F3" s="170"/>
      <c r="G3" s="170"/>
      <c r="H3" s="170"/>
    </row>
    <row r="4" spans="1:8" s="22" customFormat="1" ht="14.25" x14ac:dyDescent="0.2">
      <c r="A4" s="94"/>
      <c r="B4" s="94"/>
      <c r="C4" s="94"/>
      <c r="D4" s="94"/>
      <c r="E4" s="94"/>
      <c r="F4" s="94"/>
      <c r="G4" s="94"/>
      <c r="H4" s="94"/>
    </row>
    <row r="5" spans="1:8" s="79" customFormat="1" ht="15.75" x14ac:dyDescent="0.25">
      <c r="A5" s="66" t="s">
        <v>125</v>
      </c>
      <c r="B5" s="66"/>
      <c r="C5" s="66"/>
      <c r="D5" s="66"/>
      <c r="E5" s="95"/>
      <c r="F5" s="95"/>
      <c r="G5" s="95"/>
      <c r="H5" s="95"/>
    </row>
    <row r="6" spans="1:8" s="3" customFormat="1" x14ac:dyDescent="0.25"/>
    <row r="7" spans="1:8" s="81" customFormat="1" ht="15.75" x14ac:dyDescent="0.25">
      <c r="A7" s="31" t="s">
        <v>52</v>
      </c>
      <c r="B7" s="31"/>
      <c r="C7" s="31"/>
      <c r="D7" s="31"/>
      <c r="E7" s="31"/>
      <c r="G7" s="103"/>
      <c r="H7" s="103"/>
    </row>
    <row r="8" spans="1:8" s="29" customFormat="1" x14ac:dyDescent="0.25">
      <c r="A8" s="28"/>
      <c r="B8" s="28"/>
      <c r="C8" s="28"/>
      <c r="D8" s="28"/>
      <c r="E8" s="28"/>
      <c r="F8" s="22"/>
      <c r="G8" s="34"/>
      <c r="H8" s="34"/>
    </row>
    <row r="9" spans="1:8" s="29" customFormat="1" x14ac:dyDescent="0.25">
      <c r="A9" s="28"/>
      <c r="B9" s="28"/>
      <c r="C9" s="28"/>
      <c r="D9" s="28"/>
      <c r="E9" s="28"/>
      <c r="F9" s="30"/>
      <c r="G9" s="34"/>
      <c r="H9" s="34"/>
    </row>
    <row r="10" spans="1:8" s="29" customFormat="1" x14ac:dyDescent="0.25">
      <c r="A10" s="28"/>
      <c r="B10" s="28"/>
      <c r="C10" s="22"/>
      <c r="D10" s="28"/>
      <c r="E10" s="28"/>
      <c r="F10" s="22">
        <v>2025</v>
      </c>
      <c r="G10" s="34" t="s">
        <v>0</v>
      </c>
      <c r="H10" s="22">
        <v>2024</v>
      </c>
    </row>
    <row r="11" spans="1:8" x14ac:dyDescent="0.25">
      <c r="A11" s="8" t="s">
        <v>0</v>
      </c>
      <c r="B11" s="8"/>
      <c r="C11" s="8"/>
      <c r="D11" s="8"/>
      <c r="E11" s="8"/>
      <c r="F11" s="101" t="s">
        <v>0</v>
      </c>
      <c r="G11" s="115" t="s">
        <v>0</v>
      </c>
      <c r="H11" s="101" t="s">
        <v>0</v>
      </c>
    </row>
    <row r="12" spans="1:8" x14ac:dyDescent="0.25">
      <c r="A12" s="2" t="s">
        <v>47</v>
      </c>
      <c r="B12" s="2"/>
      <c r="C12" s="2"/>
      <c r="D12" s="2"/>
      <c r="E12" s="2"/>
      <c r="F12" s="116">
        <v>394336</v>
      </c>
      <c r="G12" s="117" t="s">
        <v>0</v>
      </c>
      <c r="H12" s="116">
        <v>90461</v>
      </c>
    </row>
    <row r="13" spans="1:8" x14ac:dyDescent="0.25">
      <c r="A13" s="2"/>
      <c r="B13" s="2"/>
      <c r="C13" s="2"/>
      <c r="D13" s="2"/>
      <c r="E13" s="2"/>
      <c r="F13" s="118"/>
      <c r="G13" s="117"/>
      <c r="H13" s="118"/>
    </row>
    <row r="14" spans="1:8" x14ac:dyDescent="0.25">
      <c r="A14" s="2" t="s">
        <v>63</v>
      </c>
      <c r="B14" s="2"/>
      <c r="C14" s="2"/>
      <c r="D14" s="2"/>
      <c r="E14" s="2"/>
      <c r="F14" s="119">
        <f>SUM(F15:F17)</f>
        <v>4290</v>
      </c>
      <c r="G14" s="119"/>
      <c r="H14" s="119">
        <f>SUM(H15:H17)</f>
        <v>8324</v>
      </c>
    </row>
    <row r="15" spans="1:8" x14ac:dyDescent="0.25">
      <c r="A15" s="104" t="s">
        <v>64</v>
      </c>
      <c r="B15" s="104"/>
      <c r="C15" s="104"/>
      <c r="D15" s="104"/>
      <c r="E15" s="104"/>
      <c r="F15" s="105">
        <v>0</v>
      </c>
      <c r="G15" s="105"/>
      <c r="H15" s="105">
        <v>0</v>
      </c>
    </row>
    <row r="16" spans="1:8" x14ac:dyDescent="0.25">
      <c r="A16" s="1" t="s">
        <v>65</v>
      </c>
      <c r="F16" s="121">
        <v>4290</v>
      </c>
      <c r="G16" s="120" t="s">
        <v>0</v>
      </c>
      <c r="H16" s="121">
        <v>8324</v>
      </c>
    </row>
    <row r="17" spans="1:8" x14ac:dyDescent="0.25">
      <c r="A17" s="8" t="s">
        <v>79</v>
      </c>
      <c r="B17" s="8"/>
      <c r="C17" s="8"/>
      <c r="D17" s="8"/>
      <c r="E17" s="8"/>
      <c r="F17" s="123">
        <v>0</v>
      </c>
      <c r="G17" s="122" t="s">
        <v>0</v>
      </c>
      <c r="H17" s="123">
        <v>0</v>
      </c>
    </row>
    <row r="18" spans="1:8" x14ac:dyDescent="0.25">
      <c r="A18" s="8"/>
      <c r="B18" s="8"/>
      <c r="C18" s="8"/>
      <c r="D18" s="8"/>
      <c r="E18" s="8"/>
      <c r="F18" s="124"/>
      <c r="G18" s="125"/>
      <c r="H18" s="124"/>
    </row>
    <row r="19" spans="1:8" ht="15.75" thickBot="1" x14ac:dyDescent="0.3">
      <c r="A19" s="2" t="s">
        <v>62</v>
      </c>
      <c r="B19" s="2"/>
      <c r="C19" s="2"/>
      <c r="D19" s="2"/>
      <c r="E19" s="2"/>
      <c r="F19" s="126">
        <f>F12+F14</f>
        <v>398626</v>
      </c>
      <c r="G19" s="117" t="s">
        <v>0</v>
      </c>
      <c r="H19" s="126">
        <f>H12+H14</f>
        <v>98785</v>
      </c>
    </row>
    <row r="20" spans="1:8" ht="15.75" thickTop="1" x14ac:dyDescent="0.25">
      <c r="A20" s="2"/>
      <c r="B20" s="2"/>
      <c r="C20" s="2"/>
      <c r="D20" s="2"/>
      <c r="E20" s="2"/>
      <c r="F20" s="64"/>
      <c r="G20" s="37"/>
      <c r="H20" s="65"/>
    </row>
    <row r="22" spans="1:8" x14ac:dyDescent="0.25">
      <c r="A22" s="1" t="s">
        <v>91</v>
      </c>
    </row>
    <row r="23" spans="1:8" x14ac:dyDescent="0.25">
      <c r="F23" s="9"/>
    </row>
    <row r="28" spans="1:8" x14ac:dyDescent="0.25">
      <c r="F28" s="9"/>
    </row>
  </sheetData>
  <mergeCells count="1">
    <mergeCell ref="A3:H3"/>
  </mergeCells>
  <pageMargins left="1.1417322834645669" right="1.1417322834645669" top="0.6692913385826772" bottom="0.51181102362204722" header="0.51181102362204722" footer="0.51181102362204722"/>
  <pageSetup paperSize="9" scale="63" firstPageNumber="8" orientation="portrait" useFirstPageNumber="1" horizontalDpi="1200" verticalDpi="1200" r:id="rId1"/>
  <headerFooter scaleWithDoc="0" alignWithMargins="0">
    <oddFooter>&amp;C&amp;"Times New Roman,Normal"&amp;11&amp;P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37"/>
  <sheetViews>
    <sheetView showGridLines="0" topLeftCell="A6" zoomScale="85" zoomScaleNormal="85" zoomScaleSheetLayoutView="80" workbookViewId="0">
      <selection activeCell="Z12" sqref="Z12"/>
    </sheetView>
  </sheetViews>
  <sheetFormatPr defaultRowHeight="15" x14ac:dyDescent="0.25"/>
  <cols>
    <col min="1" max="1" width="60.28515625" customWidth="1"/>
    <col min="2" max="2" width="2.7109375" customWidth="1"/>
    <col min="3" max="3" width="6.7109375" style="92" customWidth="1"/>
    <col min="4" max="4" width="2.7109375" customWidth="1"/>
    <col min="5" max="5" width="13.7109375" style="72" customWidth="1"/>
    <col min="6" max="6" width="2.7109375" style="72" customWidth="1"/>
    <col min="7" max="7" width="14.5703125" style="72" bestFit="1" customWidth="1"/>
    <col min="8" max="8" width="2.7109375" style="72" customWidth="1"/>
    <col min="9" max="9" width="13.7109375" style="72" customWidth="1"/>
    <col min="10" max="10" width="2.7109375" style="72" customWidth="1"/>
    <col min="11" max="11" width="13.7109375" style="72" customWidth="1"/>
    <col min="12" max="12" width="2.7109375" style="72" customWidth="1"/>
    <col min="13" max="13" width="13.7109375" style="72" customWidth="1"/>
    <col min="14" max="14" width="2.7109375" style="72" customWidth="1"/>
    <col min="15" max="15" width="13.7109375" style="72" customWidth="1"/>
    <col min="16" max="16" width="2.7109375" style="72" customWidth="1"/>
    <col min="17" max="17" width="13.7109375" style="72" customWidth="1"/>
    <col min="21" max="21" width="11.5703125" bestFit="1" customWidth="1"/>
  </cols>
  <sheetData>
    <row r="1" spans="1:34" s="6" customFormat="1" ht="20.25" x14ac:dyDescent="0.3">
      <c r="A1" s="5" t="s">
        <v>51</v>
      </c>
      <c r="B1" s="5"/>
      <c r="C1" s="82"/>
      <c r="D1" s="5"/>
    </row>
    <row r="2" spans="1:34" s="3" customFormat="1" ht="8.25" customHeight="1" x14ac:dyDescent="0.25">
      <c r="A2" s="4"/>
      <c r="B2" s="4"/>
      <c r="C2" s="83"/>
      <c r="D2" s="4"/>
    </row>
    <row r="3" spans="1:34" s="7" customFormat="1" ht="18.75" x14ac:dyDescent="0.3">
      <c r="A3" s="15" t="s">
        <v>78</v>
      </c>
      <c r="B3" s="15"/>
      <c r="C3" s="84"/>
      <c r="D3" s="15"/>
    </row>
    <row r="4" spans="1:34" s="22" customFormat="1" ht="14.25" x14ac:dyDescent="0.2">
      <c r="A4" s="4"/>
      <c r="B4" s="4"/>
      <c r="C4" s="83"/>
      <c r="D4" s="4"/>
    </row>
    <row r="5" spans="1:34" s="79" customFormat="1" ht="15.75" x14ac:dyDescent="0.25">
      <c r="A5" s="66" t="s">
        <v>125</v>
      </c>
      <c r="B5" s="66"/>
      <c r="C5" s="85"/>
      <c r="D5" s="66"/>
    </row>
    <row r="6" spans="1:34" s="3" customFormat="1" x14ac:dyDescent="0.25">
      <c r="C6" s="86"/>
    </row>
    <row r="7" spans="1:34" s="81" customFormat="1" ht="15.75" x14ac:dyDescent="0.25">
      <c r="A7" s="81" t="s">
        <v>52</v>
      </c>
      <c r="C7" s="87"/>
    </row>
    <row r="8" spans="1:34" s="3" customFormat="1" x14ac:dyDescent="0.25">
      <c r="A8" s="75"/>
      <c r="B8" s="75"/>
      <c r="C8" s="88"/>
      <c r="D8" s="75"/>
    </row>
    <row r="9" spans="1:34" s="3" customFormat="1" x14ac:dyDescent="0.25">
      <c r="A9" s="75"/>
      <c r="B9" s="75"/>
      <c r="C9" s="88"/>
      <c r="D9" s="75"/>
    </row>
    <row r="10" spans="1:34" s="12" customFormat="1" ht="15.75" x14ac:dyDescent="0.25">
      <c r="A10" s="21"/>
      <c r="B10" s="21"/>
      <c r="C10" s="50"/>
      <c r="D10" s="21"/>
      <c r="E10" s="22"/>
      <c r="F10" s="22"/>
      <c r="G10" s="22"/>
      <c r="H10" s="22"/>
      <c r="I10" s="171" t="s">
        <v>59</v>
      </c>
      <c r="J10" s="171"/>
      <c r="K10" s="171"/>
      <c r="L10" s="22"/>
      <c r="M10" s="22"/>
      <c r="N10" s="22"/>
      <c r="O10" s="22"/>
      <c r="P10" s="22"/>
      <c r="Q10" s="22"/>
    </row>
    <row r="11" spans="1:34" ht="57.75" x14ac:dyDescent="0.25">
      <c r="A11" s="4" t="s">
        <v>0</v>
      </c>
      <c r="B11" s="4"/>
      <c r="C11" s="17" t="s">
        <v>73</v>
      </c>
      <c r="D11" s="4"/>
      <c r="E11" s="17" t="s">
        <v>54</v>
      </c>
      <c r="F11" s="17" t="s">
        <v>0</v>
      </c>
      <c r="G11" s="17" t="s">
        <v>19</v>
      </c>
      <c r="H11" s="17"/>
      <c r="I11" s="17" t="s">
        <v>44</v>
      </c>
      <c r="J11" s="17" t="s">
        <v>0</v>
      </c>
      <c r="K11" s="17" t="s">
        <v>45</v>
      </c>
      <c r="L11" s="17" t="s">
        <v>0</v>
      </c>
      <c r="M11" s="17" t="s">
        <v>60</v>
      </c>
      <c r="N11" s="17" t="s">
        <v>0</v>
      </c>
      <c r="O11" s="17" t="s">
        <v>20</v>
      </c>
      <c r="P11" s="17" t="s">
        <v>0</v>
      </c>
      <c r="Q11" s="17" t="s">
        <v>61</v>
      </c>
    </row>
    <row r="12" spans="1:34" x14ac:dyDescent="0.25">
      <c r="A12" s="4"/>
      <c r="B12" s="4"/>
      <c r="C12" s="83"/>
      <c r="D12" s="4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34" s="21" customFormat="1" ht="17.25" customHeight="1" x14ac:dyDescent="0.2">
      <c r="A13" s="18" t="s">
        <v>126</v>
      </c>
      <c r="B13" s="18"/>
      <c r="C13" s="89"/>
      <c r="D13" s="18"/>
      <c r="E13" s="71">
        <v>2074069</v>
      </c>
      <c r="F13" s="71"/>
      <c r="G13" s="93">
        <v>64530</v>
      </c>
      <c r="H13" s="71"/>
      <c r="I13" s="71">
        <v>37798</v>
      </c>
      <c r="J13" s="71"/>
      <c r="K13" s="71">
        <v>47423</v>
      </c>
      <c r="L13" s="93"/>
      <c r="M13" s="71">
        <v>0</v>
      </c>
      <c r="N13" s="17"/>
      <c r="O13" s="93">
        <v>-96487</v>
      </c>
      <c r="P13" s="71"/>
      <c r="Q13" s="71">
        <f>SUM(E13:O13)</f>
        <v>2127333</v>
      </c>
      <c r="U13" s="164"/>
      <c r="W13" s="164"/>
      <c r="Y13" s="164"/>
      <c r="AA13" s="164"/>
      <c r="AE13" s="164"/>
      <c r="AH13" s="164"/>
    </row>
    <row r="14" spans="1:34" s="21" customFormat="1" ht="17.25" customHeight="1" x14ac:dyDescent="0.2">
      <c r="A14" s="18"/>
      <c r="B14" s="18"/>
      <c r="C14" s="89"/>
      <c r="D14" s="18"/>
      <c r="E14" s="68"/>
      <c r="F14" s="68"/>
      <c r="G14" s="69"/>
      <c r="H14" s="68"/>
      <c r="I14" s="68"/>
      <c r="J14" s="68"/>
      <c r="K14" s="68"/>
      <c r="L14" s="69"/>
      <c r="M14" s="68"/>
      <c r="N14" s="17"/>
      <c r="O14" s="69"/>
      <c r="P14" s="68"/>
      <c r="Q14" s="68"/>
      <c r="AC14" s="164"/>
      <c r="AH14" s="164"/>
    </row>
    <row r="15" spans="1:34" s="21" customFormat="1" ht="17.25" customHeight="1" x14ac:dyDescent="0.2">
      <c r="A15" s="20" t="s">
        <v>47</v>
      </c>
      <c r="B15" s="20"/>
      <c r="C15" s="90"/>
      <c r="D15" s="20"/>
      <c r="E15" s="156">
        <v>0</v>
      </c>
      <c r="F15" s="156"/>
      <c r="G15" s="156">
        <v>0</v>
      </c>
      <c r="H15" s="156"/>
      <c r="I15" s="156">
        <v>0</v>
      </c>
      <c r="J15" s="156"/>
      <c r="K15" s="158">
        <v>0</v>
      </c>
      <c r="L15" s="158"/>
      <c r="M15" s="158">
        <v>90461</v>
      </c>
      <c r="N15" s="158"/>
      <c r="O15" s="158">
        <v>0</v>
      </c>
      <c r="P15" s="158"/>
      <c r="Q15" s="159">
        <f t="shared" ref="Q15" si="0">SUM(E15:O15)</f>
        <v>90461</v>
      </c>
    </row>
    <row r="16" spans="1:34" x14ac:dyDescent="0.25">
      <c r="A16" s="20" t="s">
        <v>105</v>
      </c>
      <c r="B16" s="20"/>
      <c r="C16" s="90"/>
      <c r="D16" s="20"/>
      <c r="E16" s="156"/>
      <c r="F16" s="156"/>
      <c r="G16" s="156"/>
      <c r="H16" s="156"/>
      <c r="I16" s="156"/>
      <c r="J16" s="156"/>
      <c r="K16" s="158"/>
      <c r="L16" s="158"/>
      <c r="M16" s="158"/>
      <c r="N16" s="158"/>
      <c r="O16" s="158"/>
      <c r="P16" s="158"/>
      <c r="Q16" s="159"/>
      <c r="Y16" s="168"/>
      <c r="AC16" s="168"/>
    </row>
    <row r="17" spans="1:34" x14ac:dyDescent="0.25">
      <c r="A17" s="20" t="s">
        <v>106</v>
      </c>
      <c r="B17" s="20"/>
      <c r="C17" s="90" t="s">
        <v>132</v>
      </c>
      <c r="D17" s="20"/>
      <c r="E17" s="156">
        <v>0</v>
      </c>
      <c r="F17" s="156"/>
      <c r="G17" s="156">
        <v>0</v>
      </c>
      <c r="H17" s="156"/>
      <c r="I17" s="158">
        <v>64454</v>
      </c>
      <c r="J17" s="156"/>
      <c r="K17" s="158">
        <v>0</v>
      </c>
      <c r="L17" s="158"/>
      <c r="M17" s="68">
        <v>-64454</v>
      </c>
      <c r="N17" s="158"/>
      <c r="O17" s="158">
        <v>0</v>
      </c>
      <c r="P17" s="158"/>
      <c r="Q17" s="159">
        <f t="shared" ref="Q17:Q20" si="1">SUM(E17:O17)</f>
        <v>0</v>
      </c>
      <c r="AA17" s="168"/>
      <c r="AC17" s="168"/>
    </row>
    <row r="18" spans="1:34" x14ac:dyDescent="0.25">
      <c r="A18" s="20" t="s">
        <v>107</v>
      </c>
      <c r="B18" s="20"/>
      <c r="C18" s="90" t="s">
        <v>133</v>
      </c>
      <c r="D18" s="20"/>
      <c r="E18" s="156">
        <v>0</v>
      </c>
      <c r="F18" s="156"/>
      <c r="G18" s="156">
        <v>0</v>
      </c>
      <c r="H18" s="156"/>
      <c r="I18" s="156">
        <v>0</v>
      </c>
      <c r="J18" s="156"/>
      <c r="K18" s="158">
        <v>4523</v>
      </c>
      <c r="L18" s="158"/>
      <c r="M18" s="68">
        <v>-4523</v>
      </c>
      <c r="N18" s="158"/>
      <c r="O18" s="158">
        <v>0</v>
      </c>
      <c r="P18" s="158"/>
      <c r="Q18" s="159">
        <f t="shared" si="1"/>
        <v>0</v>
      </c>
      <c r="AC18" s="168"/>
      <c r="AH18" s="168"/>
    </row>
    <row r="19" spans="1:34" x14ac:dyDescent="0.25">
      <c r="A19" s="20" t="s">
        <v>113</v>
      </c>
      <c r="B19" s="20"/>
      <c r="C19" s="90" t="s">
        <v>134</v>
      </c>
      <c r="D19" s="20"/>
      <c r="E19" s="156">
        <v>0</v>
      </c>
      <c r="F19" s="156"/>
      <c r="G19" s="156">
        <v>0</v>
      </c>
      <c r="H19" s="156"/>
      <c r="I19" s="156">
        <v>0</v>
      </c>
      <c r="J19" s="156"/>
      <c r="K19" s="158">
        <v>0</v>
      </c>
      <c r="L19" s="158"/>
      <c r="M19" s="68">
        <v>-21484</v>
      </c>
      <c r="N19" s="158"/>
      <c r="O19" s="158">
        <v>0</v>
      </c>
      <c r="P19" s="158"/>
      <c r="Q19" s="68">
        <f t="shared" si="1"/>
        <v>-21484</v>
      </c>
      <c r="W19" s="168"/>
      <c r="AH19" s="168"/>
    </row>
    <row r="20" spans="1:34" x14ac:dyDescent="0.25">
      <c r="A20" s="20" t="s">
        <v>46</v>
      </c>
      <c r="B20" s="20"/>
      <c r="C20" s="90" t="s">
        <v>135</v>
      </c>
      <c r="D20" s="20"/>
      <c r="E20" s="156">
        <v>0</v>
      </c>
      <c r="F20" s="156"/>
      <c r="G20" s="158">
        <v>43607</v>
      </c>
      <c r="H20" s="156"/>
      <c r="I20" s="156">
        <v>0</v>
      </c>
      <c r="J20" s="156"/>
      <c r="K20" s="158">
        <v>0</v>
      </c>
      <c r="L20" s="158"/>
      <c r="M20" s="158">
        <v>0</v>
      </c>
      <c r="N20" s="158"/>
      <c r="O20" s="158">
        <v>0</v>
      </c>
      <c r="P20" s="158"/>
      <c r="Q20" s="159">
        <f t="shared" si="1"/>
        <v>43607</v>
      </c>
      <c r="AE20" s="168"/>
      <c r="AH20" s="168"/>
    </row>
    <row r="21" spans="1:34" x14ac:dyDescent="0.25">
      <c r="A21" s="20" t="s">
        <v>20</v>
      </c>
      <c r="B21" s="20"/>
      <c r="C21" s="90" t="s">
        <v>136</v>
      </c>
      <c r="D21" s="20"/>
      <c r="E21" s="157">
        <v>0</v>
      </c>
      <c r="F21" s="156"/>
      <c r="G21" s="157">
        <v>0</v>
      </c>
      <c r="H21" s="156"/>
      <c r="I21" s="157">
        <v>0</v>
      </c>
      <c r="J21" s="156"/>
      <c r="K21" s="160">
        <v>0</v>
      </c>
      <c r="L21" s="158"/>
      <c r="M21" s="160">
        <v>0</v>
      </c>
      <c r="N21" s="158"/>
      <c r="O21" s="160">
        <v>8324</v>
      </c>
      <c r="P21" s="158"/>
      <c r="Q21" s="161">
        <f>O21</f>
        <v>8324</v>
      </c>
      <c r="U21" s="162"/>
    </row>
    <row r="22" spans="1:34" x14ac:dyDescent="0.25">
      <c r="A22" s="20"/>
      <c r="B22" s="20"/>
      <c r="C22" s="90"/>
      <c r="D22" s="20"/>
      <c r="E22" s="69"/>
      <c r="F22" s="68"/>
      <c r="G22" s="69"/>
      <c r="H22" s="68"/>
      <c r="I22" s="69"/>
      <c r="J22" s="69"/>
      <c r="K22" s="69"/>
      <c r="L22" s="69"/>
      <c r="M22" s="69"/>
      <c r="N22" s="69"/>
      <c r="O22" s="69"/>
      <c r="P22" s="69"/>
      <c r="Q22" s="69"/>
      <c r="U22" s="162"/>
      <c r="W22" s="168"/>
      <c r="Y22" s="168"/>
      <c r="AA22" s="168"/>
      <c r="AE22" s="168"/>
      <c r="AH22" s="168"/>
    </row>
    <row r="23" spans="1:34" ht="15.75" thickBot="1" x14ac:dyDescent="0.3">
      <c r="A23" s="18" t="s">
        <v>117</v>
      </c>
      <c r="B23" s="18"/>
      <c r="C23" s="89"/>
      <c r="D23" s="18"/>
      <c r="E23" s="70">
        <f>SUM(E13:E21)</f>
        <v>2074069</v>
      </c>
      <c r="F23" s="71"/>
      <c r="G23" s="70">
        <f>SUM(G13:G21)</f>
        <v>108137</v>
      </c>
      <c r="H23" s="71"/>
      <c r="I23" s="70">
        <f>SUM(I13:I21)</f>
        <v>102252</v>
      </c>
      <c r="J23" s="71"/>
      <c r="K23" s="70">
        <f>SUM(K13:K21)</f>
        <v>51946</v>
      </c>
      <c r="L23" s="71"/>
      <c r="M23" s="70">
        <f>SUM(M13:M21)</f>
        <v>0</v>
      </c>
      <c r="N23" s="71"/>
      <c r="O23" s="70">
        <f>SUM(O13:O21)</f>
        <v>-88163</v>
      </c>
      <c r="P23" s="71"/>
      <c r="Q23" s="70">
        <f>SUM(E23:O23)</f>
        <v>2248241</v>
      </c>
      <c r="U23" s="162"/>
      <c r="AC23" s="168"/>
      <c r="AH23" s="168"/>
    </row>
    <row r="24" spans="1:34" ht="15.75" thickTop="1" x14ac:dyDescent="0.25">
      <c r="A24" s="18"/>
      <c r="B24" s="18"/>
      <c r="C24" s="89"/>
      <c r="D24" s="18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U24" s="162"/>
    </row>
    <row r="25" spans="1:34" x14ac:dyDescent="0.25">
      <c r="A25" s="20" t="s">
        <v>47</v>
      </c>
      <c r="B25" s="20"/>
      <c r="C25" s="90"/>
      <c r="D25" s="20"/>
      <c r="E25" s="156">
        <v>0</v>
      </c>
      <c r="F25" s="156"/>
      <c r="G25" s="156">
        <v>0</v>
      </c>
      <c r="H25" s="156"/>
      <c r="I25" s="156">
        <v>0</v>
      </c>
      <c r="J25" s="156"/>
      <c r="K25" s="158">
        <v>0</v>
      </c>
      <c r="L25" s="158"/>
      <c r="M25" s="158">
        <v>394336</v>
      </c>
      <c r="N25" s="158"/>
      <c r="O25" s="158">
        <v>0</v>
      </c>
      <c r="P25" s="158"/>
      <c r="Q25" s="159">
        <f t="shared" ref="Q25:Q31" si="2">SUM(E25:O25)</f>
        <v>394336</v>
      </c>
      <c r="U25" s="162"/>
      <c r="Y25" s="168"/>
      <c r="AC25" s="168"/>
    </row>
    <row r="26" spans="1:34" x14ac:dyDescent="0.25">
      <c r="A26" s="20" t="s">
        <v>105</v>
      </c>
      <c r="B26" s="20"/>
      <c r="C26" s="90"/>
      <c r="D26" s="20"/>
      <c r="E26" s="156"/>
      <c r="F26" s="156"/>
      <c r="G26" s="156"/>
      <c r="H26" s="156"/>
      <c r="I26" s="156"/>
      <c r="J26" s="156"/>
      <c r="K26" s="158"/>
      <c r="L26" s="158"/>
      <c r="M26" s="158"/>
      <c r="N26" s="158"/>
      <c r="O26" s="158"/>
      <c r="P26" s="158"/>
      <c r="Q26" s="159"/>
      <c r="U26" s="162"/>
      <c r="AA26" s="168"/>
      <c r="AC26" s="168"/>
    </row>
    <row r="27" spans="1:34" x14ac:dyDescent="0.25">
      <c r="A27" s="20" t="s">
        <v>106</v>
      </c>
      <c r="B27" s="20"/>
      <c r="C27" s="90" t="s">
        <v>132</v>
      </c>
      <c r="D27" s="20"/>
      <c r="E27" s="156">
        <v>0</v>
      </c>
      <c r="F27" s="156"/>
      <c r="G27" s="156">
        <v>0</v>
      </c>
      <c r="H27" s="156"/>
      <c r="I27" s="158">
        <v>257055</v>
      </c>
      <c r="J27" s="156"/>
      <c r="K27" s="158">
        <v>0</v>
      </c>
      <c r="L27" s="158"/>
      <c r="M27" s="68">
        <f>-I27</f>
        <v>-257055</v>
      </c>
      <c r="N27" s="158"/>
      <c r="O27" s="158">
        <v>0</v>
      </c>
      <c r="P27" s="158"/>
      <c r="Q27" s="159">
        <f t="shared" si="2"/>
        <v>0</v>
      </c>
      <c r="U27" s="162"/>
      <c r="AC27" s="168"/>
      <c r="AH27" s="168"/>
    </row>
    <row r="28" spans="1:34" x14ac:dyDescent="0.25">
      <c r="A28" s="20" t="s">
        <v>107</v>
      </c>
      <c r="B28" s="20"/>
      <c r="C28" s="90" t="s">
        <v>133</v>
      </c>
      <c r="D28" s="20"/>
      <c r="E28" s="156">
        <v>0</v>
      </c>
      <c r="F28" s="156"/>
      <c r="G28" s="156">
        <v>0</v>
      </c>
      <c r="H28" s="156"/>
      <c r="I28" s="156">
        <v>0</v>
      </c>
      <c r="J28" s="156"/>
      <c r="K28" s="158">
        <v>19717</v>
      </c>
      <c r="L28" s="158"/>
      <c r="M28" s="68">
        <f>-K28</f>
        <v>-19717</v>
      </c>
      <c r="N28" s="158"/>
      <c r="O28" s="158">
        <v>0</v>
      </c>
      <c r="P28" s="158"/>
      <c r="Q28" s="159">
        <f t="shared" si="2"/>
        <v>0</v>
      </c>
      <c r="U28" s="163"/>
      <c r="W28" s="168"/>
      <c r="AH28" s="168"/>
    </row>
    <row r="29" spans="1:34" x14ac:dyDescent="0.25">
      <c r="A29" s="20" t="s">
        <v>122</v>
      </c>
      <c r="B29" s="20"/>
      <c r="C29" s="90" t="s">
        <v>134</v>
      </c>
      <c r="D29" s="20"/>
      <c r="E29" s="156">
        <v>0</v>
      </c>
      <c r="F29" s="156"/>
      <c r="G29" s="156">
        <v>0</v>
      </c>
      <c r="H29" s="156"/>
      <c r="I29" s="156">
        <v>0</v>
      </c>
      <c r="J29" s="156"/>
      <c r="K29" s="158">
        <v>0</v>
      </c>
      <c r="L29" s="158"/>
      <c r="M29" s="68">
        <v>-117564</v>
      </c>
      <c r="N29" s="158"/>
      <c r="O29" s="158">
        <v>0</v>
      </c>
      <c r="P29" s="158"/>
      <c r="Q29" s="68">
        <f t="shared" si="2"/>
        <v>-117564</v>
      </c>
      <c r="U29" s="168"/>
      <c r="W29" s="168"/>
      <c r="Y29" s="168"/>
    </row>
    <row r="30" spans="1:34" x14ac:dyDescent="0.25">
      <c r="A30" s="20" t="s">
        <v>46</v>
      </c>
      <c r="B30" s="20"/>
      <c r="C30" s="90" t="s">
        <v>135</v>
      </c>
      <c r="D30" s="20"/>
      <c r="E30" s="158">
        <v>0</v>
      </c>
      <c r="F30" s="156"/>
      <c r="G30" s="158">
        <v>19753</v>
      </c>
      <c r="H30" s="156"/>
      <c r="I30" s="156">
        <v>0</v>
      </c>
      <c r="J30" s="156"/>
      <c r="K30" s="158">
        <v>0</v>
      </c>
      <c r="L30" s="158"/>
      <c r="M30" s="158">
        <v>0</v>
      </c>
      <c r="N30" s="158"/>
      <c r="O30" s="158">
        <v>0</v>
      </c>
      <c r="P30" s="158"/>
      <c r="Q30" s="159">
        <f t="shared" si="2"/>
        <v>19753</v>
      </c>
      <c r="R30" s="19"/>
      <c r="AE30" s="168"/>
      <c r="AH30" s="168"/>
    </row>
    <row r="31" spans="1:34" x14ac:dyDescent="0.25">
      <c r="A31" s="20" t="s">
        <v>137</v>
      </c>
      <c r="B31" s="20"/>
      <c r="C31" s="90" t="s">
        <v>138</v>
      </c>
      <c r="D31" s="20"/>
      <c r="E31" s="158">
        <v>102328</v>
      </c>
      <c r="F31" s="156"/>
      <c r="G31" s="158">
        <v>-64530</v>
      </c>
      <c r="H31" s="156"/>
      <c r="I31" s="158">
        <v>-37798</v>
      </c>
      <c r="J31" s="156"/>
      <c r="K31" s="158">
        <v>0</v>
      </c>
      <c r="L31" s="158"/>
      <c r="M31" s="158">
        <v>0</v>
      </c>
      <c r="N31" s="158"/>
      <c r="O31" s="158">
        <v>0</v>
      </c>
      <c r="P31" s="158"/>
      <c r="Q31" s="159">
        <f t="shared" si="2"/>
        <v>0</v>
      </c>
      <c r="R31" s="19"/>
    </row>
    <row r="32" spans="1:34" x14ac:dyDescent="0.25">
      <c r="A32" s="20" t="s">
        <v>20</v>
      </c>
      <c r="B32" s="20"/>
      <c r="C32" s="90" t="s">
        <v>136</v>
      </c>
      <c r="D32" s="20"/>
      <c r="E32" s="157">
        <v>0</v>
      </c>
      <c r="F32" s="156"/>
      <c r="G32" s="157">
        <v>0</v>
      </c>
      <c r="H32" s="156"/>
      <c r="I32" s="157">
        <v>0</v>
      </c>
      <c r="J32" s="156"/>
      <c r="K32" s="160">
        <v>0</v>
      </c>
      <c r="L32" s="158"/>
      <c r="M32" s="160">
        <v>0</v>
      </c>
      <c r="N32" s="158"/>
      <c r="O32" s="160">
        <v>4290</v>
      </c>
      <c r="P32" s="158"/>
      <c r="Q32" s="161">
        <f>O32</f>
        <v>4290</v>
      </c>
      <c r="U32" s="168"/>
      <c r="W32" s="168"/>
      <c r="Y32" s="168"/>
      <c r="AA32" s="168"/>
      <c r="AE32" s="168"/>
      <c r="AH32" s="168"/>
    </row>
    <row r="33" spans="1:17" x14ac:dyDescent="0.25">
      <c r="A33" s="1"/>
      <c r="B33" s="1"/>
      <c r="C33" s="91"/>
      <c r="D33" s="1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</row>
    <row r="34" spans="1:17" ht="15.75" thickBot="1" x14ac:dyDescent="0.3">
      <c r="A34" s="18" t="s">
        <v>127</v>
      </c>
      <c r="B34" s="18"/>
      <c r="C34" s="89"/>
      <c r="D34" s="18"/>
      <c r="E34" s="70">
        <f>SUM(E23:E33)</f>
        <v>2176397</v>
      </c>
      <c r="F34" s="71"/>
      <c r="G34" s="70">
        <f>SUM(G23:G33)</f>
        <v>63360</v>
      </c>
      <c r="H34" s="71"/>
      <c r="I34" s="70">
        <f>SUM(I23:I33)</f>
        <v>321509</v>
      </c>
      <c r="J34" s="71"/>
      <c r="K34" s="70">
        <f>SUM(K23:K33)</f>
        <v>71663</v>
      </c>
      <c r="L34" s="71"/>
      <c r="M34" s="70">
        <f>SUM(M23:M33)</f>
        <v>0</v>
      </c>
      <c r="N34" s="71"/>
      <c r="O34" s="70">
        <f>SUM(O23:O33)</f>
        <v>-83873</v>
      </c>
      <c r="P34" s="71"/>
      <c r="Q34" s="70">
        <f>SUM(Q23:Q33)</f>
        <v>2549056</v>
      </c>
    </row>
    <row r="35" spans="1:17" ht="15.75" thickTop="1" x14ac:dyDescent="0.25">
      <c r="A35" s="18"/>
      <c r="B35" s="18"/>
      <c r="C35" s="89"/>
      <c r="D35" s="18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1:17" x14ac:dyDescent="0.25">
      <c r="A36" s="1"/>
      <c r="B36" s="1"/>
      <c r="C36" s="91"/>
      <c r="D36" s="1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x14ac:dyDescent="0.25">
      <c r="A37" s="1" t="s">
        <v>91</v>
      </c>
      <c r="B37" s="1"/>
      <c r="C37" s="91"/>
      <c r="D37" s="1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</sheetData>
  <mergeCells count="1">
    <mergeCell ref="I10:K10"/>
  </mergeCells>
  <pageMargins left="1.1417322834645669" right="1.1417322834645669" top="0.6692913385826772" bottom="0.51181102362204722" header="0.51181102362204722" footer="0.51181102362204722"/>
  <pageSetup paperSize="9" scale="64" firstPageNumber="9" orientation="landscape" useFirstPageNumber="1" horizontalDpi="1200" verticalDpi="1200" r:id="rId1"/>
  <headerFooter scaleWithDoc="0" alignWithMargins="0">
    <oddFooter>&amp;C&amp;"Times New Roman,Normal"&amp;11&amp;P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79"/>
  <sheetViews>
    <sheetView showGridLines="0" tabSelected="1" topLeftCell="A3" zoomScale="85" zoomScaleNormal="85" zoomScaleSheetLayoutView="85" workbookViewId="0">
      <selection activeCell="O29" sqref="O29"/>
    </sheetView>
  </sheetViews>
  <sheetFormatPr defaultRowHeight="15" x14ac:dyDescent="0.25"/>
  <cols>
    <col min="1" max="1" width="73.85546875" style="1" customWidth="1"/>
    <col min="2" max="2" width="2.7109375" style="1" customWidth="1"/>
    <col min="3" max="3" width="6.42578125" style="91" bestFit="1" customWidth="1"/>
    <col min="4" max="5" width="2.7109375" style="1" customWidth="1"/>
    <col min="6" max="6" width="13.7109375" style="1" customWidth="1"/>
    <col min="7" max="7" width="2.7109375" style="1" customWidth="1"/>
    <col min="8" max="8" width="13.85546875" style="1" customWidth="1"/>
    <col min="9" max="9" width="10.42578125" style="1" bestFit="1" customWidth="1"/>
    <col min="10" max="10" width="9.140625" style="1"/>
    <col min="11" max="11" width="10" style="1" bestFit="1" customWidth="1"/>
    <col min="12" max="16384" width="9.140625" style="1"/>
  </cols>
  <sheetData>
    <row r="1" spans="1:14" s="6" customFormat="1" ht="20.25" x14ac:dyDescent="0.3">
      <c r="A1" s="5" t="s">
        <v>51</v>
      </c>
      <c r="B1" s="5"/>
      <c r="C1" s="82"/>
      <c r="D1" s="5"/>
      <c r="E1" s="5"/>
    </row>
    <row r="2" spans="1:14" s="3" customFormat="1" ht="9" customHeight="1" x14ac:dyDescent="0.25">
      <c r="A2" s="4"/>
      <c r="B2" s="4"/>
      <c r="C2" s="83"/>
      <c r="D2" s="4"/>
      <c r="E2" s="4"/>
    </row>
    <row r="3" spans="1:14" s="7" customFormat="1" ht="18.75" x14ac:dyDescent="0.3">
      <c r="A3" s="170" t="s">
        <v>77</v>
      </c>
      <c r="B3" s="170"/>
      <c r="C3" s="170"/>
      <c r="D3" s="170"/>
      <c r="E3" s="170"/>
      <c r="F3" s="170"/>
      <c r="G3" s="170"/>
      <c r="H3" s="170"/>
    </row>
    <row r="4" spans="1:14" s="22" customFormat="1" ht="9" customHeight="1" x14ac:dyDescent="0.2">
      <c r="A4" s="94"/>
      <c r="B4" s="94"/>
      <c r="C4" s="83"/>
      <c r="D4" s="94"/>
      <c r="E4" s="94"/>
      <c r="F4" s="94"/>
      <c r="G4" s="94"/>
      <c r="H4" s="94"/>
    </row>
    <row r="5" spans="1:14" s="79" customFormat="1" ht="15.75" x14ac:dyDescent="0.25">
      <c r="A5" s="66" t="s">
        <v>125</v>
      </c>
      <c r="B5" s="66"/>
      <c r="C5" s="85"/>
      <c r="D5" s="66"/>
      <c r="E5" s="95"/>
      <c r="F5" s="95"/>
      <c r="G5" s="95"/>
      <c r="H5" s="95"/>
    </row>
    <row r="6" spans="1:14" s="3" customFormat="1" x14ac:dyDescent="0.25">
      <c r="A6" s="4"/>
      <c r="B6" s="4"/>
      <c r="C6" s="83"/>
      <c r="D6" s="4"/>
      <c r="E6" s="4"/>
    </row>
    <row r="7" spans="1:14" s="81" customFormat="1" ht="15.75" x14ac:dyDescent="0.25">
      <c r="A7" s="31" t="s">
        <v>52</v>
      </c>
      <c r="B7" s="31"/>
      <c r="C7" s="97"/>
      <c r="D7" s="31"/>
      <c r="E7" s="31"/>
    </row>
    <row r="8" spans="1:14" s="21" customFormat="1" x14ac:dyDescent="0.2">
      <c r="A8" s="96"/>
      <c r="B8" s="96"/>
      <c r="C8" s="98"/>
      <c r="D8" s="96"/>
      <c r="E8" s="96"/>
    </row>
    <row r="9" spans="1:14" s="3" customFormat="1" x14ac:dyDescent="0.25">
      <c r="A9" s="4"/>
      <c r="B9" s="4"/>
      <c r="C9" s="83"/>
      <c r="D9" s="4"/>
      <c r="E9" s="4"/>
    </row>
    <row r="10" spans="1:14" x14ac:dyDescent="0.25">
      <c r="C10" s="99" t="s">
        <v>73</v>
      </c>
      <c r="F10" s="22">
        <v>2025</v>
      </c>
      <c r="G10" s="24"/>
      <c r="H10" s="22">
        <v>2024</v>
      </c>
    </row>
    <row r="11" spans="1:14" x14ac:dyDescent="0.25">
      <c r="A11" s="155" t="s">
        <v>48</v>
      </c>
      <c r="B11" s="4"/>
      <c r="C11" s="83"/>
      <c r="D11" s="4"/>
      <c r="E11" s="4"/>
      <c r="F11" s="13" t="s">
        <v>0</v>
      </c>
      <c r="G11" s="13" t="s">
        <v>0</v>
      </c>
      <c r="H11" s="13" t="s">
        <v>0</v>
      </c>
    </row>
    <row r="12" spans="1:14" x14ac:dyDescent="0.25">
      <c r="A12" s="2" t="s">
        <v>29</v>
      </c>
      <c r="B12" s="2"/>
      <c r="C12" s="100"/>
      <c r="D12" s="2"/>
      <c r="E12" s="2"/>
      <c r="F12" s="52">
        <v>394336</v>
      </c>
      <c r="G12" s="14" t="s">
        <v>0</v>
      </c>
      <c r="H12" s="52">
        <v>90461</v>
      </c>
    </row>
    <row r="13" spans="1:14" x14ac:dyDescent="0.25">
      <c r="A13" s="44" t="s">
        <v>66</v>
      </c>
      <c r="B13" s="44"/>
      <c r="C13" s="101"/>
      <c r="D13" s="44"/>
      <c r="E13" s="44"/>
      <c r="F13" s="151"/>
      <c r="G13" s="14" t="s">
        <v>0</v>
      </c>
      <c r="H13" s="151"/>
      <c r="M13" s="129"/>
      <c r="N13" s="129"/>
    </row>
    <row r="14" spans="1:14" x14ac:dyDescent="0.25">
      <c r="A14" s="45" t="s">
        <v>99</v>
      </c>
      <c r="B14" s="45"/>
      <c r="C14" s="102"/>
      <c r="D14" s="45"/>
      <c r="E14" s="45"/>
      <c r="F14" s="51">
        <v>55068</v>
      </c>
      <c r="G14" s="14"/>
      <c r="H14" s="51">
        <v>149388</v>
      </c>
      <c r="M14" s="129"/>
      <c r="N14" s="129"/>
    </row>
    <row r="15" spans="1:14" x14ac:dyDescent="0.25">
      <c r="A15" s="45" t="s">
        <v>100</v>
      </c>
      <c r="B15" s="45"/>
      <c r="C15" s="102"/>
      <c r="D15" s="45"/>
      <c r="E15" s="45"/>
      <c r="F15" s="51">
        <v>-20295</v>
      </c>
      <c r="G15" s="14"/>
      <c r="H15" s="51">
        <v>-13394</v>
      </c>
      <c r="M15" s="129"/>
      <c r="N15" s="129"/>
    </row>
    <row r="16" spans="1:14" x14ac:dyDescent="0.25">
      <c r="A16" s="45" t="s">
        <v>30</v>
      </c>
      <c r="B16" s="45"/>
      <c r="C16" s="102"/>
      <c r="D16" s="45"/>
      <c r="E16" s="45"/>
      <c r="F16" s="51">
        <v>1094</v>
      </c>
      <c r="G16" s="14"/>
      <c r="H16" s="51">
        <f>-2401</f>
        <v>-2401</v>
      </c>
      <c r="M16" s="129"/>
      <c r="N16" s="129"/>
    </row>
    <row r="17" spans="1:14" x14ac:dyDescent="0.25">
      <c r="A17" s="45" t="s">
        <v>109</v>
      </c>
      <c r="B17" s="45"/>
      <c r="C17" s="102"/>
      <c r="D17" s="45"/>
      <c r="E17" s="45"/>
      <c r="F17" s="51">
        <v>-92698</v>
      </c>
      <c r="G17" s="14"/>
      <c r="H17" s="51">
        <v>92805</v>
      </c>
      <c r="M17" s="129"/>
      <c r="N17" s="129"/>
    </row>
    <row r="18" spans="1:14" x14ac:dyDescent="0.25">
      <c r="A18" s="45" t="s">
        <v>55</v>
      </c>
      <c r="B18" s="45"/>
      <c r="C18" s="102"/>
      <c r="D18" s="45"/>
      <c r="E18" s="45"/>
      <c r="F18" s="51">
        <v>679</v>
      </c>
      <c r="G18" s="14"/>
      <c r="H18" s="51">
        <v>949</v>
      </c>
    </row>
    <row r="19" spans="1:14" x14ac:dyDescent="0.25">
      <c r="A19" s="45" t="s">
        <v>31</v>
      </c>
      <c r="B19" s="45"/>
      <c r="C19" s="102"/>
      <c r="D19" s="45"/>
      <c r="E19" s="45"/>
      <c r="F19" s="51">
        <v>8335</v>
      </c>
      <c r="G19" s="14"/>
      <c r="H19" s="51">
        <v>-1075</v>
      </c>
      <c r="M19" s="39"/>
      <c r="N19" s="39"/>
    </row>
    <row r="20" spans="1:14" x14ac:dyDescent="0.25">
      <c r="A20" s="45" t="s">
        <v>32</v>
      </c>
      <c r="B20" s="45"/>
      <c r="C20" s="102"/>
      <c r="D20" s="45"/>
      <c r="E20" s="45"/>
      <c r="F20" s="51">
        <v>9056</v>
      </c>
      <c r="G20" s="14"/>
      <c r="H20" s="51">
        <v>-10283</v>
      </c>
    </row>
    <row r="21" spans="1:14" x14ac:dyDescent="0.25">
      <c r="A21" s="45" t="s">
        <v>33</v>
      </c>
      <c r="B21" s="45"/>
      <c r="C21" s="102"/>
      <c r="D21" s="45"/>
      <c r="E21" s="45"/>
      <c r="F21" s="51">
        <v>111075</v>
      </c>
      <c r="G21" s="14"/>
      <c r="H21" s="51">
        <v>99313</v>
      </c>
    </row>
    <row r="22" spans="1:14" x14ac:dyDescent="0.25">
      <c r="A22" s="45" t="s">
        <v>34</v>
      </c>
      <c r="B22" s="45"/>
      <c r="C22" s="102"/>
      <c r="D22" s="45"/>
      <c r="E22" s="45"/>
      <c r="F22" s="51">
        <v>1823</v>
      </c>
      <c r="G22" s="14"/>
      <c r="H22" s="51">
        <v>49</v>
      </c>
    </row>
    <row r="23" spans="1:14" x14ac:dyDescent="0.25">
      <c r="A23" s="45" t="s">
        <v>104</v>
      </c>
      <c r="B23" s="45"/>
      <c r="C23" s="102"/>
      <c r="D23" s="45"/>
      <c r="E23" s="45"/>
      <c r="F23" s="51">
        <v>0</v>
      </c>
      <c r="G23" s="14"/>
      <c r="H23" s="51">
        <v>0</v>
      </c>
    </row>
    <row r="24" spans="1:14" x14ac:dyDescent="0.25">
      <c r="A24" s="45" t="s">
        <v>102</v>
      </c>
      <c r="B24" s="45"/>
      <c r="C24" s="102"/>
      <c r="D24" s="45"/>
      <c r="E24" s="45"/>
      <c r="F24" s="51">
        <v>-4229</v>
      </c>
      <c r="G24" s="14"/>
      <c r="H24" s="51">
        <v>18180</v>
      </c>
    </row>
    <row r="25" spans="1:14" x14ac:dyDescent="0.25">
      <c r="A25" s="45" t="s">
        <v>35</v>
      </c>
      <c r="B25" s="45"/>
      <c r="C25" s="102"/>
      <c r="D25" s="45"/>
      <c r="E25" s="45"/>
      <c r="F25" s="51">
        <v>26433</v>
      </c>
      <c r="G25" s="14"/>
      <c r="H25" s="51">
        <v>4510</v>
      </c>
    </row>
    <row r="26" spans="1:14" x14ac:dyDescent="0.25">
      <c r="A26" s="45" t="s">
        <v>36</v>
      </c>
      <c r="B26" s="45"/>
      <c r="C26" s="102"/>
      <c r="D26" s="45"/>
      <c r="E26" s="45"/>
      <c r="F26" s="51">
        <v>22</v>
      </c>
      <c r="G26" s="14"/>
      <c r="H26" s="51">
        <v>27</v>
      </c>
    </row>
    <row r="27" spans="1:14" x14ac:dyDescent="0.25">
      <c r="A27" s="45" t="s">
        <v>37</v>
      </c>
      <c r="B27" s="45"/>
      <c r="C27" s="102"/>
      <c r="D27" s="45"/>
      <c r="E27" s="45"/>
      <c r="F27" s="51">
        <v>17558</v>
      </c>
      <c r="G27" s="14"/>
      <c r="H27" s="51">
        <v>20125</v>
      </c>
    </row>
    <row r="28" spans="1:14" x14ac:dyDescent="0.25">
      <c r="A28" s="45" t="s">
        <v>101</v>
      </c>
      <c r="B28" s="45"/>
      <c r="C28" s="102"/>
      <c r="D28" s="45"/>
      <c r="E28" s="45"/>
      <c r="F28" s="51">
        <v>86112</v>
      </c>
      <c r="G28" s="14"/>
      <c r="H28" s="51">
        <v>-18164</v>
      </c>
    </row>
    <row r="29" spans="1:14" x14ac:dyDescent="0.25">
      <c r="A29" s="45" t="s">
        <v>38</v>
      </c>
      <c r="B29" s="45"/>
      <c r="C29" s="102"/>
      <c r="D29" s="45"/>
      <c r="E29" s="45"/>
      <c r="F29" s="51">
        <v>856</v>
      </c>
      <c r="G29" s="14"/>
      <c r="H29" s="51">
        <v>1345</v>
      </c>
    </row>
    <row r="30" spans="1:14" x14ac:dyDescent="0.25">
      <c r="A30" s="45" t="s">
        <v>131</v>
      </c>
      <c r="B30" s="45"/>
      <c r="C30" s="102"/>
      <c r="D30" s="45"/>
      <c r="E30" s="45"/>
      <c r="F30" s="51">
        <v>93813</v>
      </c>
      <c r="G30" s="14"/>
      <c r="H30" s="51">
        <v>0</v>
      </c>
    </row>
    <row r="31" spans="1:14" x14ac:dyDescent="0.25">
      <c r="A31" s="45" t="s">
        <v>39</v>
      </c>
      <c r="B31" s="45"/>
      <c r="C31" s="102"/>
      <c r="D31" s="45"/>
      <c r="E31" s="45"/>
      <c r="F31" s="51">
        <v>47205</v>
      </c>
      <c r="G31" s="14"/>
      <c r="H31" s="51">
        <v>56619</v>
      </c>
    </row>
    <row r="32" spans="1:14" x14ac:dyDescent="0.25">
      <c r="A32" s="45" t="s">
        <v>40</v>
      </c>
      <c r="B32" s="45"/>
      <c r="C32" s="102"/>
      <c r="D32" s="45"/>
      <c r="E32" s="45"/>
      <c r="F32" s="52">
        <v>-89540</v>
      </c>
      <c r="G32" s="14"/>
      <c r="H32" s="52">
        <v>188311</v>
      </c>
    </row>
    <row r="33" spans="1:10" x14ac:dyDescent="0.25">
      <c r="A33" s="8"/>
      <c r="B33" s="8"/>
      <c r="C33" s="13"/>
      <c r="D33" s="8"/>
      <c r="E33" s="8"/>
      <c r="F33" s="51"/>
      <c r="G33" s="14"/>
      <c r="H33" s="51"/>
    </row>
    <row r="34" spans="1:10" x14ac:dyDescent="0.25">
      <c r="A34" s="2" t="s">
        <v>67</v>
      </c>
      <c r="B34" s="2"/>
      <c r="C34" s="100"/>
      <c r="D34" s="2"/>
      <c r="E34" s="2"/>
      <c r="F34" s="53">
        <f>SUM(F11:F32)</f>
        <v>646703</v>
      </c>
      <c r="G34" s="46"/>
      <c r="H34" s="53">
        <f>SUM(H11:H32)</f>
        <v>676765</v>
      </c>
      <c r="J34" s="9"/>
    </row>
    <row r="35" spans="1:10" x14ac:dyDescent="0.25">
      <c r="A35" s="2"/>
      <c r="B35" s="2"/>
      <c r="C35" s="100"/>
      <c r="D35" s="2"/>
      <c r="E35" s="2"/>
      <c r="F35" s="53"/>
      <c r="G35" s="46"/>
      <c r="H35" s="53"/>
      <c r="J35" s="9"/>
    </row>
    <row r="36" spans="1:10" s="111" customFormat="1" x14ac:dyDescent="0.25">
      <c r="A36" s="111" t="s">
        <v>68</v>
      </c>
      <c r="C36" s="63"/>
      <c r="F36" s="112"/>
      <c r="G36" s="113"/>
      <c r="H36" s="112"/>
    </row>
    <row r="37" spans="1:10" x14ac:dyDescent="0.25">
      <c r="A37" s="45" t="s">
        <v>3</v>
      </c>
      <c r="B37" s="45"/>
      <c r="C37" s="13">
        <v>9</v>
      </c>
      <c r="D37" s="45"/>
      <c r="E37" s="45"/>
      <c r="F37" s="54">
        <v>-129147</v>
      </c>
      <c r="G37" s="14"/>
      <c r="H37" s="54">
        <v>-155852</v>
      </c>
    </row>
    <row r="38" spans="1:10" x14ac:dyDescent="0.25">
      <c r="A38" s="45" t="s">
        <v>41</v>
      </c>
      <c r="B38" s="45"/>
      <c r="C38" s="13">
        <v>10</v>
      </c>
      <c r="D38" s="45"/>
      <c r="E38" s="45"/>
      <c r="F38" s="55">
        <v>-17541</v>
      </c>
      <c r="G38" s="14"/>
      <c r="H38" s="55">
        <v>63</v>
      </c>
    </row>
    <row r="39" spans="1:10" x14ac:dyDescent="0.25">
      <c r="A39" s="45" t="s">
        <v>86</v>
      </c>
      <c r="B39" s="45"/>
      <c r="C39" s="13">
        <v>11</v>
      </c>
      <c r="D39" s="45"/>
      <c r="E39" s="45"/>
      <c r="F39" s="55">
        <v>1298</v>
      </c>
      <c r="G39" s="14"/>
      <c r="H39" s="55">
        <v>53256</v>
      </c>
    </row>
    <row r="40" spans="1:10" x14ac:dyDescent="0.25">
      <c r="A40" s="45" t="s">
        <v>110</v>
      </c>
      <c r="B40" s="45"/>
      <c r="C40" s="13">
        <v>15</v>
      </c>
      <c r="D40" s="45"/>
      <c r="E40" s="45"/>
      <c r="F40" s="55">
        <v>0</v>
      </c>
      <c r="G40" s="14"/>
      <c r="H40" s="55">
        <v>0</v>
      </c>
    </row>
    <row r="41" spans="1:10" x14ac:dyDescent="0.25">
      <c r="A41" s="45" t="s">
        <v>4</v>
      </c>
      <c r="B41" s="45"/>
      <c r="C41" s="13">
        <v>13</v>
      </c>
      <c r="D41" s="45"/>
      <c r="E41" s="45"/>
      <c r="F41" s="55">
        <v>-126040</v>
      </c>
      <c r="G41" s="14"/>
      <c r="H41" s="55">
        <v>-2049</v>
      </c>
    </row>
    <row r="42" spans="1:10" x14ac:dyDescent="0.25">
      <c r="A42" s="45" t="s">
        <v>5</v>
      </c>
      <c r="B42" s="45"/>
      <c r="C42" s="13"/>
      <c r="D42" s="45"/>
      <c r="E42" s="45"/>
      <c r="F42" s="55">
        <v>896</v>
      </c>
      <c r="G42" s="14"/>
      <c r="H42" s="55">
        <v>1868</v>
      </c>
    </row>
    <row r="43" spans="1:10" x14ac:dyDescent="0.25">
      <c r="A43" s="45" t="s">
        <v>7</v>
      </c>
      <c r="B43" s="45"/>
      <c r="C43" s="13">
        <v>14</v>
      </c>
      <c r="D43" s="45"/>
      <c r="E43" s="45"/>
      <c r="F43" s="55">
        <v>-10531</v>
      </c>
      <c r="G43" s="14"/>
      <c r="H43" s="55">
        <v>1476</v>
      </c>
    </row>
    <row r="44" spans="1:10" x14ac:dyDescent="0.25">
      <c r="A44" s="45" t="s">
        <v>11</v>
      </c>
      <c r="B44" s="45"/>
      <c r="C44" s="13">
        <v>21</v>
      </c>
      <c r="D44" s="45"/>
      <c r="E44" s="45"/>
      <c r="F44" s="51">
        <v>195709</v>
      </c>
      <c r="G44" s="14"/>
      <c r="H44" s="51">
        <v>36653</v>
      </c>
    </row>
    <row r="45" spans="1:10" x14ac:dyDescent="0.25">
      <c r="A45" s="45" t="s">
        <v>12</v>
      </c>
      <c r="B45" s="45"/>
      <c r="C45" s="13">
        <v>23</v>
      </c>
      <c r="D45" s="45"/>
      <c r="E45" s="45"/>
      <c r="F45" s="51">
        <v>9392</v>
      </c>
      <c r="G45" s="14"/>
      <c r="H45" s="51">
        <v>4226</v>
      </c>
    </row>
    <row r="46" spans="1:10" x14ac:dyDescent="0.25">
      <c r="A46" s="45" t="s">
        <v>88</v>
      </c>
      <c r="B46" s="45"/>
      <c r="C46" s="13">
        <v>24</v>
      </c>
      <c r="D46" s="45"/>
      <c r="E46" s="45"/>
      <c r="F46" s="51">
        <v>6238</v>
      </c>
      <c r="G46" s="14"/>
      <c r="H46" s="51">
        <v>-1372</v>
      </c>
    </row>
    <row r="47" spans="1:10" x14ac:dyDescent="0.25">
      <c r="A47" s="45" t="s">
        <v>14</v>
      </c>
      <c r="B47" s="45"/>
      <c r="C47" s="13">
        <v>25</v>
      </c>
      <c r="D47" s="45"/>
      <c r="E47" s="45"/>
      <c r="F47" s="52">
        <v>-755</v>
      </c>
      <c r="G47" s="14"/>
      <c r="H47" s="52">
        <v>-60107</v>
      </c>
    </row>
    <row r="48" spans="1:10" x14ac:dyDescent="0.25">
      <c r="A48" s="8"/>
      <c r="B48" s="8"/>
      <c r="C48" s="13"/>
      <c r="D48" s="8"/>
      <c r="E48" s="8"/>
      <c r="F48" s="51"/>
      <c r="G48" s="14"/>
      <c r="H48" s="51"/>
    </row>
    <row r="49" spans="1:20" s="111" customFormat="1" x14ac:dyDescent="0.25">
      <c r="A49" s="44" t="s">
        <v>71</v>
      </c>
      <c r="B49" s="44"/>
      <c r="C49" s="101"/>
      <c r="D49" s="44"/>
      <c r="E49" s="44"/>
      <c r="F49" s="152">
        <f>SUM(F37:F48)</f>
        <v>-70481</v>
      </c>
      <c r="G49" s="114"/>
      <c r="H49" s="152">
        <f>SUM(H37:H48)</f>
        <v>-121838</v>
      </c>
    </row>
    <row r="50" spans="1:20" x14ac:dyDescent="0.25">
      <c r="A50" s="8" t="s">
        <v>0</v>
      </c>
      <c r="B50" s="8"/>
      <c r="C50" s="13"/>
      <c r="D50" s="8"/>
      <c r="E50" s="8"/>
      <c r="F50" s="51" t="s">
        <v>0</v>
      </c>
      <c r="G50" s="14"/>
      <c r="H50" s="51" t="s">
        <v>0</v>
      </c>
    </row>
    <row r="51" spans="1:20" x14ac:dyDescent="0.25">
      <c r="A51" s="2" t="s">
        <v>72</v>
      </c>
      <c r="B51" s="2"/>
      <c r="C51" s="100"/>
      <c r="D51" s="2"/>
      <c r="E51" s="2"/>
      <c r="F51" s="153">
        <f>F34+F49</f>
        <v>576222</v>
      </c>
      <c r="G51" s="14"/>
      <c r="H51" s="153">
        <f>H34+H49</f>
        <v>554927</v>
      </c>
    </row>
    <row r="52" spans="1:20" x14ac:dyDescent="0.25">
      <c r="A52" s="8"/>
      <c r="B52" s="8"/>
      <c r="C52" s="13"/>
      <c r="D52" s="8"/>
      <c r="E52" s="8"/>
      <c r="F52" s="51"/>
      <c r="G52" s="14"/>
      <c r="H52" s="51"/>
    </row>
    <row r="53" spans="1:20" x14ac:dyDescent="0.25">
      <c r="A53" s="155" t="s">
        <v>49</v>
      </c>
      <c r="B53" s="2"/>
      <c r="C53" s="100"/>
      <c r="D53" s="2"/>
      <c r="E53" s="2"/>
      <c r="F53" s="51" t="s">
        <v>0</v>
      </c>
      <c r="G53" s="14"/>
      <c r="H53" s="51" t="s">
        <v>0</v>
      </c>
      <c r="N53" s="39"/>
      <c r="P53" s="39"/>
      <c r="R53" s="39"/>
      <c r="T53" s="39"/>
    </row>
    <row r="54" spans="1:20" x14ac:dyDescent="0.25">
      <c r="A54" s="8" t="s">
        <v>93</v>
      </c>
      <c r="B54" s="8"/>
      <c r="C54" s="13">
        <v>20</v>
      </c>
      <c r="D54" s="8"/>
      <c r="E54" s="8"/>
      <c r="F54" s="51">
        <v>-47982</v>
      </c>
      <c r="G54" s="14"/>
      <c r="H54" s="51">
        <v>-178769</v>
      </c>
      <c r="K54" s="9"/>
      <c r="N54" s="39"/>
      <c r="P54" s="39"/>
      <c r="R54" s="39"/>
      <c r="T54" s="39"/>
    </row>
    <row r="55" spans="1:20" x14ac:dyDescent="0.25">
      <c r="A55" s="8" t="s">
        <v>103</v>
      </c>
      <c r="B55" s="8"/>
      <c r="C55" s="13">
        <v>16</v>
      </c>
      <c r="D55" s="8"/>
      <c r="E55" s="8"/>
      <c r="F55" s="51">
        <v>-61874</v>
      </c>
      <c r="G55" s="14"/>
      <c r="H55" s="51">
        <v>-136153</v>
      </c>
      <c r="K55" s="9"/>
      <c r="P55" s="39"/>
      <c r="R55" s="39"/>
      <c r="T55" s="39"/>
    </row>
    <row r="56" spans="1:20" x14ac:dyDescent="0.25">
      <c r="A56" s="8" t="s">
        <v>94</v>
      </c>
      <c r="B56" s="8"/>
      <c r="C56" s="13">
        <v>19</v>
      </c>
      <c r="D56" s="8"/>
      <c r="E56" s="8"/>
      <c r="F56" s="52">
        <v>-144921</v>
      </c>
      <c r="G56" s="14"/>
      <c r="H56" s="52">
        <v>-74717</v>
      </c>
      <c r="K56" s="9"/>
      <c r="L56" s="9"/>
    </row>
    <row r="57" spans="1:20" x14ac:dyDescent="0.25">
      <c r="A57" s="8"/>
      <c r="B57" s="8"/>
      <c r="C57" s="13"/>
      <c r="D57" s="8"/>
      <c r="E57" s="8"/>
      <c r="F57" s="51"/>
      <c r="G57" s="14"/>
      <c r="H57" s="51"/>
    </row>
    <row r="58" spans="1:20" x14ac:dyDescent="0.25">
      <c r="A58" s="2" t="s">
        <v>85</v>
      </c>
      <c r="B58" s="2"/>
      <c r="C58" s="100"/>
      <c r="D58" s="2"/>
      <c r="E58" s="2"/>
      <c r="F58" s="154">
        <f>SUM(F54:F56)</f>
        <v>-254777</v>
      </c>
      <c r="G58" s="46"/>
      <c r="H58" s="154">
        <f>SUM(H54:H56)</f>
        <v>-389639</v>
      </c>
      <c r="T58" s="39"/>
    </row>
    <row r="59" spans="1:20" x14ac:dyDescent="0.25">
      <c r="A59" s="8" t="s">
        <v>0</v>
      </c>
      <c r="B59" s="8"/>
      <c r="C59" s="13"/>
      <c r="D59" s="8"/>
      <c r="E59" s="8"/>
      <c r="F59" s="51" t="s">
        <v>0</v>
      </c>
      <c r="G59" s="14"/>
      <c r="H59" s="51" t="s">
        <v>0</v>
      </c>
      <c r="R59" s="39"/>
      <c r="T59" s="39"/>
    </row>
    <row r="60" spans="1:20" x14ac:dyDescent="0.25">
      <c r="A60" s="155" t="s">
        <v>50</v>
      </c>
      <c r="B60" s="2"/>
      <c r="C60" s="100"/>
      <c r="D60" s="2"/>
      <c r="E60" s="2"/>
      <c r="F60" s="51" t="s">
        <v>0</v>
      </c>
      <c r="G60" s="14"/>
      <c r="H60" s="51" t="s">
        <v>0</v>
      </c>
    </row>
    <row r="61" spans="1:20" x14ac:dyDescent="0.25">
      <c r="A61" s="8" t="s">
        <v>95</v>
      </c>
      <c r="B61" s="8"/>
      <c r="C61" s="13">
        <v>22</v>
      </c>
      <c r="D61" s="8"/>
      <c r="E61" s="8"/>
      <c r="F61" s="51">
        <v>-14989</v>
      </c>
      <c r="G61" s="14"/>
      <c r="H61" s="51">
        <v>43990</v>
      </c>
      <c r="N61" s="39"/>
      <c r="P61" s="39"/>
      <c r="R61" s="39"/>
      <c r="T61" s="39"/>
    </row>
    <row r="62" spans="1:20" x14ac:dyDescent="0.25">
      <c r="A62" s="8" t="s">
        <v>96</v>
      </c>
      <c r="B62" s="8"/>
      <c r="C62" s="13">
        <v>22</v>
      </c>
      <c r="D62" s="8"/>
      <c r="E62" s="8"/>
      <c r="F62" s="51">
        <v>-176850</v>
      </c>
      <c r="G62" s="14"/>
      <c r="H62" s="51">
        <v>-86150</v>
      </c>
    </row>
    <row r="63" spans="1:20" x14ac:dyDescent="0.25">
      <c r="A63" s="8" t="s">
        <v>118</v>
      </c>
      <c r="B63" s="8"/>
      <c r="C63" s="13">
        <v>22</v>
      </c>
      <c r="D63" s="8"/>
      <c r="E63" s="8"/>
      <c r="F63" s="51">
        <v>-48040</v>
      </c>
      <c r="G63" s="14"/>
      <c r="H63" s="51">
        <v>-56660</v>
      </c>
    </row>
    <row r="64" spans="1:20" x14ac:dyDescent="0.25">
      <c r="A64" s="8" t="s">
        <v>114</v>
      </c>
      <c r="B64" s="8"/>
      <c r="C64" s="13" t="s">
        <v>134</v>
      </c>
      <c r="D64" s="8"/>
      <c r="E64" s="8"/>
      <c r="F64" s="51">
        <v>-117564</v>
      </c>
      <c r="G64" s="14"/>
      <c r="H64" s="51">
        <v>-21484</v>
      </c>
      <c r="O64" s="39"/>
      <c r="Q64" s="39"/>
    </row>
    <row r="65" spans="1:10" x14ac:dyDescent="0.25">
      <c r="A65" s="8" t="s">
        <v>82</v>
      </c>
      <c r="B65" s="8"/>
      <c r="C65" s="13" t="s">
        <v>135</v>
      </c>
      <c r="D65" s="8"/>
      <c r="E65" s="8"/>
      <c r="F65" s="52">
        <v>19753</v>
      </c>
      <c r="G65" s="14"/>
      <c r="H65" s="52">
        <v>43607</v>
      </c>
    </row>
    <row r="66" spans="1:10" x14ac:dyDescent="0.25">
      <c r="A66" s="8"/>
      <c r="B66" s="8"/>
      <c r="C66" s="13"/>
      <c r="D66" s="8"/>
      <c r="E66" s="8"/>
      <c r="F66" s="14"/>
      <c r="G66" s="14"/>
      <c r="H66" s="14"/>
    </row>
    <row r="67" spans="1:10" x14ac:dyDescent="0.25">
      <c r="A67" s="2" t="s">
        <v>84</v>
      </c>
      <c r="B67" s="2"/>
      <c r="C67" s="100"/>
      <c r="D67" s="2"/>
      <c r="E67" s="2"/>
      <c r="F67" s="48">
        <f>SUM(F61:F66)</f>
        <v>-337690</v>
      </c>
      <c r="G67" s="47"/>
      <c r="H67" s="48">
        <f>SUM(H61:H66)</f>
        <v>-76697</v>
      </c>
    </row>
    <row r="68" spans="1:10" x14ac:dyDescent="0.25">
      <c r="A68" s="8"/>
      <c r="B68" s="8"/>
      <c r="C68" s="13"/>
      <c r="D68" s="8"/>
      <c r="E68" s="8"/>
      <c r="F68" s="14"/>
      <c r="G68" s="14"/>
      <c r="H68" s="14"/>
    </row>
    <row r="69" spans="1:10" ht="15.75" thickBot="1" x14ac:dyDescent="0.3">
      <c r="A69" s="2" t="s">
        <v>115</v>
      </c>
      <c r="B69" s="2"/>
      <c r="C69" s="100"/>
      <c r="D69" s="2"/>
      <c r="E69" s="2"/>
      <c r="F69" s="49">
        <f>F51+F58+F67</f>
        <v>-16245</v>
      </c>
      <c r="G69" s="47" t="s">
        <v>0</v>
      </c>
      <c r="H69" s="49">
        <f>H51+H58+H67</f>
        <v>88591</v>
      </c>
      <c r="J69" s="9"/>
    </row>
    <row r="70" spans="1:10" ht="15.75" thickTop="1" x14ac:dyDescent="0.25">
      <c r="A70" s="8" t="s">
        <v>0</v>
      </c>
      <c r="B70" s="8"/>
      <c r="C70" s="13"/>
      <c r="D70" s="8"/>
      <c r="E70" s="8"/>
      <c r="F70" s="14" t="s">
        <v>0</v>
      </c>
      <c r="G70" s="14" t="s">
        <v>0</v>
      </c>
      <c r="H70" s="14" t="s">
        <v>0</v>
      </c>
    </row>
    <row r="71" spans="1:10" x14ac:dyDescent="0.25">
      <c r="A71" s="8" t="s">
        <v>42</v>
      </c>
      <c r="B71" s="8"/>
      <c r="C71" s="13">
        <v>8</v>
      </c>
      <c r="D71" s="8"/>
      <c r="E71" s="8"/>
      <c r="F71" s="51">
        <v>404767</v>
      </c>
      <c r="G71" s="14" t="s">
        <v>0</v>
      </c>
      <c r="H71" s="51">
        <v>316176</v>
      </c>
    </row>
    <row r="72" spans="1:10" x14ac:dyDescent="0.25">
      <c r="A72" s="8" t="s">
        <v>43</v>
      </c>
      <c r="B72" s="8"/>
      <c r="C72" s="13">
        <v>8</v>
      </c>
      <c r="D72" s="8"/>
      <c r="E72" s="8"/>
      <c r="F72" s="52">
        <v>388522</v>
      </c>
      <c r="G72" s="14" t="s">
        <v>0</v>
      </c>
      <c r="H72" s="52">
        <v>404767</v>
      </c>
    </row>
    <row r="73" spans="1:10" x14ac:dyDescent="0.25">
      <c r="A73" s="8"/>
      <c r="B73" s="8"/>
      <c r="C73" s="13"/>
      <c r="D73" s="8"/>
      <c r="E73" s="8"/>
      <c r="F73" s="14"/>
      <c r="G73" s="14"/>
      <c r="H73" s="14"/>
    </row>
    <row r="74" spans="1:10" ht="15.75" thickBot="1" x14ac:dyDescent="0.3">
      <c r="A74" s="2" t="s">
        <v>115</v>
      </c>
      <c r="B74" s="2"/>
      <c r="C74" s="100"/>
      <c r="D74" s="2"/>
      <c r="E74" s="2"/>
      <c r="F74" s="73">
        <f>F72-F71</f>
        <v>-16245</v>
      </c>
      <c r="G74" s="33"/>
      <c r="H74" s="73">
        <f>H72-H71</f>
        <v>88591</v>
      </c>
      <c r="I74" s="33"/>
    </row>
    <row r="75" spans="1:10" ht="15.75" thickTop="1" x14ac:dyDescent="0.25">
      <c r="A75" s="32"/>
      <c r="B75" s="32"/>
      <c r="C75" s="13"/>
      <c r="D75" s="32"/>
      <c r="E75" s="32"/>
      <c r="G75" s="33"/>
      <c r="H75" s="9"/>
      <c r="I75" s="33"/>
      <c r="J75" s="9"/>
    </row>
    <row r="76" spans="1:10" x14ac:dyDescent="0.25">
      <c r="A76" s="32"/>
      <c r="B76" s="32"/>
      <c r="C76" s="13"/>
      <c r="D76" s="32"/>
      <c r="E76" s="32"/>
      <c r="G76" s="33"/>
      <c r="H76" s="9"/>
      <c r="I76" s="33"/>
    </row>
    <row r="77" spans="1:10" x14ac:dyDescent="0.25">
      <c r="A77" s="1" t="s">
        <v>91</v>
      </c>
    </row>
    <row r="79" spans="1:10" x14ac:dyDescent="0.25">
      <c r="F79" s="9"/>
      <c r="H79" s="9"/>
    </row>
  </sheetData>
  <mergeCells count="1">
    <mergeCell ref="A3:H3"/>
  </mergeCells>
  <pageMargins left="1.1417322834645669" right="1.1417322834645669" top="0.6692913385826772" bottom="0.51181102362204722" header="0.51181102362204722" footer="0.51181102362204722"/>
  <pageSetup paperSize="9" scale="85" firstPageNumber="10" orientation="landscape" useFirstPageNumber="1" horizontalDpi="1200" verticalDpi="1200" r:id="rId1"/>
  <headerFooter scaleWithDoc="0" alignWithMargins="0">
    <oddFooter>&amp;C&amp;"Times New Roman,Normal"&amp;11&amp;P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BP</vt:lpstr>
      <vt:lpstr>DRE</vt:lpstr>
      <vt:lpstr>DRA</vt:lpstr>
      <vt:lpstr>DMPL</vt:lpstr>
      <vt:lpstr>DFC</vt:lpstr>
      <vt:lpstr>BP!Area_de_impressao</vt:lpstr>
      <vt:lpstr>DFC!Area_de_impressao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Nakandakare, Kelly</dc:creator>
  <cp:lastModifiedBy>Jose Carlos Gonzaga</cp:lastModifiedBy>
  <cp:lastPrinted>2025-02-06T18:25:32Z</cp:lastPrinted>
  <dcterms:created xsi:type="dcterms:W3CDTF">2017-02-21T23:40:50Z</dcterms:created>
  <dcterms:modified xsi:type="dcterms:W3CDTF">2026-02-06T19:53:50Z</dcterms:modified>
</cp:coreProperties>
</file>